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embeddings/oleObject5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uni\YEARS\Year 3\PHYS306\Grpup B\"/>
    </mc:Choice>
  </mc:AlternateContent>
  <xr:revisionPtr revIDLastSave="0" documentId="13_ncr:1_{ED33B5DC-EFF9-4417-B0A5-63D62AD78375}" xr6:coauthVersionLast="38" xr6:coauthVersionMax="38" xr10:uidLastSave="{00000000-0000-0000-0000-000000000000}"/>
  <bookViews>
    <workbookView minimized="1" xWindow="240" yWindow="45" windowWidth="20115" windowHeight="7995" xr2:uid="{00000000-000D-0000-FFFF-FFFF00000000}"/>
  </bookViews>
  <sheets>
    <sheet name="Sheet1" sheetId="1" r:id="rId1"/>
    <sheet name="Sheet2" sheetId="2" r:id="rId2"/>
    <sheet name="Sheet3" sheetId="3" r:id="rId3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1" i="1" l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0" i="1"/>
  <c r="B11" i="1"/>
  <c r="AE11" i="1" s="1"/>
  <c r="AJ11" i="1" s="1"/>
  <c r="B12" i="1"/>
  <c r="B13" i="1"/>
  <c r="B14" i="1"/>
  <c r="B15" i="1"/>
  <c r="H15" i="1" s="1"/>
  <c r="B16" i="1"/>
  <c r="B17" i="1"/>
  <c r="B18" i="1"/>
  <c r="B19" i="1"/>
  <c r="H19" i="1" s="1"/>
  <c r="B20" i="1"/>
  <c r="B21" i="1"/>
  <c r="B22" i="1"/>
  <c r="B23" i="1"/>
  <c r="AE23" i="1" s="1"/>
  <c r="B24" i="1"/>
  <c r="B25" i="1"/>
  <c r="B26" i="1"/>
  <c r="B27" i="1"/>
  <c r="AE27" i="1" s="1"/>
  <c r="B28" i="1"/>
  <c r="B29" i="1"/>
  <c r="B30" i="1"/>
  <c r="B31" i="1"/>
  <c r="H31" i="1" s="1"/>
  <c r="B32" i="1"/>
  <c r="B33" i="1"/>
  <c r="B34" i="1"/>
  <c r="B35" i="1"/>
  <c r="AE35" i="1" s="1"/>
  <c r="B36" i="1"/>
  <c r="B37" i="1"/>
  <c r="B38" i="1"/>
  <c r="B39" i="1"/>
  <c r="AE39" i="1" s="1"/>
  <c r="B40" i="1"/>
  <c r="B41" i="1"/>
  <c r="B42" i="1"/>
  <c r="B43" i="1"/>
  <c r="AE43" i="1" s="1"/>
  <c r="B44" i="1"/>
  <c r="B45" i="1"/>
  <c r="B46" i="1"/>
  <c r="B47" i="1"/>
  <c r="AE47" i="1" s="1"/>
  <c r="B48" i="1"/>
  <c r="B49" i="1"/>
  <c r="B50" i="1"/>
  <c r="B51" i="1"/>
  <c r="H51" i="1" s="1"/>
  <c r="B52" i="1"/>
  <c r="B53" i="1"/>
  <c r="B54" i="1"/>
  <c r="B55" i="1"/>
  <c r="AE55" i="1" s="1"/>
  <c r="B56" i="1"/>
  <c r="B57" i="1"/>
  <c r="B58" i="1"/>
  <c r="B59" i="1"/>
  <c r="AE59" i="1" s="1"/>
  <c r="B60" i="1"/>
  <c r="B61" i="1"/>
  <c r="B62" i="1"/>
  <c r="B63" i="1"/>
  <c r="H63" i="1" s="1"/>
  <c r="B64" i="1"/>
  <c r="B65" i="1"/>
  <c r="B66" i="1"/>
  <c r="B67" i="1"/>
  <c r="H67" i="1" s="1"/>
  <c r="B68" i="1"/>
  <c r="B69" i="1"/>
  <c r="B70" i="1"/>
  <c r="B71" i="1"/>
  <c r="AE71" i="1" s="1"/>
  <c r="B72" i="1"/>
  <c r="B73" i="1"/>
  <c r="B74" i="1"/>
  <c r="B75" i="1"/>
  <c r="AE75" i="1" s="1"/>
  <c r="B76" i="1"/>
  <c r="B77" i="1"/>
  <c r="B78" i="1"/>
  <c r="B79" i="1"/>
  <c r="AE79" i="1" s="1"/>
  <c r="B80" i="1"/>
  <c r="B81" i="1"/>
  <c r="B82" i="1"/>
  <c r="B83" i="1"/>
  <c r="H83" i="1" s="1"/>
  <c r="J83" i="1" s="1"/>
  <c r="B84" i="1"/>
  <c r="B85" i="1"/>
  <c r="B86" i="1"/>
  <c r="B87" i="1"/>
  <c r="AE87" i="1" s="1"/>
  <c r="B88" i="1"/>
  <c r="B89" i="1"/>
  <c r="B90" i="1"/>
  <c r="B91" i="1"/>
  <c r="AE91" i="1" s="1"/>
  <c r="B92" i="1"/>
  <c r="B93" i="1"/>
  <c r="B94" i="1"/>
  <c r="B95" i="1"/>
  <c r="H95" i="1" s="1"/>
  <c r="B96" i="1"/>
  <c r="B97" i="1"/>
  <c r="B98" i="1"/>
  <c r="B99" i="1"/>
  <c r="H99" i="1" s="1"/>
  <c r="J99" i="1" s="1"/>
  <c r="B100" i="1"/>
  <c r="B101" i="1"/>
  <c r="B102" i="1"/>
  <c r="B103" i="1"/>
  <c r="AE103" i="1" s="1"/>
  <c r="B104" i="1"/>
  <c r="B105" i="1"/>
  <c r="B106" i="1"/>
  <c r="B107" i="1"/>
  <c r="H107" i="1" s="1"/>
  <c r="B108" i="1"/>
  <c r="B109" i="1"/>
  <c r="B110" i="1"/>
  <c r="B111" i="1"/>
  <c r="H111" i="1" s="1"/>
  <c r="B112" i="1"/>
  <c r="B113" i="1"/>
  <c r="B114" i="1"/>
  <c r="B115" i="1"/>
  <c r="AE115" i="1" s="1"/>
  <c r="B116" i="1"/>
  <c r="B117" i="1"/>
  <c r="B118" i="1"/>
  <c r="B119" i="1"/>
  <c r="AG119" i="1" s="1"/>
  <c r="B120" i="1"/>
  <c r="B121" i="1"/>
  <c r="B122" i="1"/>
  <c r="B123" i="1"/>
  <c r="AE123" i="1" s="1"/>
  <c r="B124" i="1"/>
  <c r="B125" i="1"/>
  <c r="B126" i="1"/>
  <c r="B127" i="1"/>
  <c r="AE127" i="1" s="1"/>
  <c r="B128" i="1"/>
  <c r="B129" i="1"/>
  <c r="B130" i="1"/>
  <c r="B131" i="1"/>
  <c r="H131" i="1" s="1"/>
  <c r="B132" i="1"/>
  <c r="B133" i="1"/>
  <c r="B134" i="1"/>
  <c r="B10" i="1"/>
  <c r="AG10" i="1" s="1"/>
  <c r="AF3" i="1"/>
  <c r="AJ6" i="1"/>
  <c r="AE134" i="1" l="1"/>
  <c r="AE126" i="1"/>
  <c r="AE118" i="1"/>
  <c r="AE114" i="1"/>
  <c r="AH114" i="1" s="1"/>
  <c r="AE106" i="1"/>
  <c r="AE102" i="1"/>
  <c r="AE98" i="1"/>
  <c r="AE94" i="1"/>
  <c r="AJ94" i="1" s="1"/>
  <c r="AE90" i="1"/>
  <c r="AE86" i="1"/>
  <c r="AE82" i="1"/>
  <c r="AE78" i="1"/>
  <c r="AJ78" i="1" s="1"/>
  <c r="AE74" i="1"/>
  <c r="AE70" i="1"/>
  <c r="AE66" i="1"/>
  <c r="AE62" i="1"/>
  <c r="AJ62" i="1" s="1"/>
  <c r="AE58" i="1"/>
  <c r="AE54" i="1"/>
  <c r="AE50" i="1"/>
  <c r="AE46" i="1"/>
  <c r="AJ46" i="1" s="1"/>
  <c r="AE42" i="1"/>
  <c r="AE38" i="1"/>
  <c r="AE34" i="1"/>
  <c r="AE30" i="1"/>
  <c r="AJ30" i="1" s="1"/>
  <c r="AE26" i="1"/>
  <c r="AE22" i="1"/>
  <c r="AE18" i="1"/>
  <c r="AE14" i="1"/>
  <c r="AJ14" i="1" s="1"/>
  <c r="AE130" i="1"/>
  <c r="AE122" i="1"/>
  <c r="AE110" i="1"/>
  <c r="AH127" i="1"/>
  <c r="AJ127" i="1"/>
  <c r="AJ123" i="1"/>
  <c r="AH123" i="1"/>
  <c r="AJ115" i="1"/>
  <c r="AH115" i="1"/>
  <c r="AJ103" i="1"/>
  <c r="AH103" i="1"/>
  <c r="AJ91" i="1"/>
  <c r="AH91" i="1"/>
  <c r="AH87" i="1"/>
  <c r="AJ87" i="1"/>
  <c r="AH79" i="1"/>
  <c r="AJ79" i="1"/>
  <c r="AJ75" i="1"/>
  <c r="AH75" i="1"/>
  <c r="AH71" i="1"/>
  <c r="AJ71" i="1"/>
  <c r="AJ59" i="1"/>
  <c r="AH59" i="1"/>
  <c r="AH55" i="1"/>
  <c r="AJ55" i="1"/>
  <c r="AH47" i="1"/>
  <c r="AJ47" i="1"/>
  <c r="AJ43" i="1"/>
  <c r="AH43" i="1"/>
  <c r="AH39" i="1"/>
  <c r="AJ39" i="1"/>
  <c r="AJ35" i="1"/>
  <c r="AH35" i="1"/>
  <c r="AJ27" i="1"/>
  <c r="AH27" i="1"/>
  <c r="AH23" i="1"/>
  <c r="AJ23" i="1"/>
  <c r="AJ134" i="1"/>
  <c r="AH134" i="1"/>
  <c r="AJ130" i="1"/>
  <c r="AH130" i="1"/>
  <c r="AJ126" i="1"/>
  <c r="AH126" i="1"/>
  <c r="AH122" i="1"/>
  <c r="AJ122" i="1"/>
  <c r="AJ118" i="1"/>
  <c r="AH118" i="1"/>
  <c r="AJ114" i="1"/>
  <c r="AJ110" i="1"/>
  <c r="AH110" i="1"/>
  <c r="AH106" i="1"/>
  <c r="AJ106" i="1"/>
  <c r="AJ102" i="1"/>
  <c r="AH102" i="1"/>
  <c r="AJ98" i="1"/>
  <c r="AH98" i="1"/>
  <c r="AJ90" i="1"/>
  <c r="AH90" i="1"/>
  <c r="AH86" i="1"/>
  <c r="AJ86" i="1"/>
  <c r="AJ82" i="1"/>
  <c r="AH82" i="1"/>
  <c r="AJ74" i="1"/>
  <c r="AH74" i="1"/>
  <c r="AH70" i="1"/>
  <c r="AJ70" i="1"/>
  <c r="AJ66" i="1"/>
  <c r="AH66" i="1"/>
  <c r="AJ58" i="1"/>
  <c r="AH58" i="1"/>
  <c r="AH54" i="1"/>
  <c r="AJ54" i="1"/>
  <c r="AJ50" i="1"/>
  <c r="AH50" i="1"/>
  <c r="AJ42" i="1"/>
  <c r="AH42" i="1"/>
  <c r="AH38" i="1"/>
  <c r="AJ38" i="1"/>
  <c r="AJ34" i="1"/>
  <c r="AH34" i="1"/>
  <c r="AJ26" i="1"/>
  <c r="AH26" i="1"/>
  <c r="AH22" i="1"/>
  <c r="AJ22" i="1"/>
  <c r="AJ18" i="1"/>
  <c r="AH18" i="1"/>
  <c r="H115" i="1"/>
  <c r="J115" i="1" s="1"/>
  <c r="H35" i="1"/>
  <c r="J35" i="1" s="1"/>
  <c r="AE131" i="1"/>
  <c r="AE107" i="1"/>
  <c r="AE99" i="1"/>
  <c r="AE83" i="1"/>
  <c r="AE67" i="1"/>
  <c r="AE51" i="1"/>
  <c r="AE19" i="1"/>
  <c r="AE119" i="1"/>
  <c r="AE111" i="1"/>
  <c r="AE95" i="1"/>
  <c r="AE63" i="1"/>
  <c r="AE31" i="1"/>
  <c r="AE15" i="1"/>
  <c r="AE132" i="1"/>
  <c r="E128" i="1"/>
  <c r="G128" i="1" s="1"/>
  <c r="AE128" i="1"/>
  <c r="AE124" i="1"/>
  <c r="AE120" i="1"/>
  <c r="E116" i="1"/>
  <c r="G116" i="1" s="1"/>
  <c r="AE116" i="1"/>
  <c r="AE112" i="1"/>
  <c r="AE108" i="1"/>
  <c r="E104" i="1"/>
  <c r="G104" i="1" s="1"/>
  <c r="AE104" i="1"/>
  <c r="AE100" i="1"/>
  <c r="AE96" i="1"/>
  <c r="E92" i="1"/>
  <c r="G92" i="1" s="1"/>
  <c r="AE92" i="1"/>
  <c r="AE88" i="1"/>
  <c r="AE84" i="1"/>
  <c r="AE80" i="1"/>
  <c r="AE76" i="1"/>
  <c r="AE72" i="1"/>
  <c r="AE68" i="1"/>
  <c r="AE64" i="1"/>
  <c r="AE60" i="1"/>
  <c r="AE56" i="1"/>
  <c r="AE52" i="1"/>
  <c r="AE48" i="1"/>
  <c r="AE44" i="1"/>
  <c r="AE40" i="1"/>
  <c r="AE36" i="1"/>
  <c r="AE32" i="1"/>
  <c r="AE28" i="1"/>
  <c r="AE24" i="1"/>
  <c r="AE20" i="1"/>
  <c r="AE16" i="1"/>
  <c r="AE12" i="1"/>
  <c r="AE133" i="1"/>
  <c r="AE129" i="1"/>
  <c r="AE125" i="1"/>
  <c r="AE121" i="1"/>
  <c r="AE117" i="1"/>
  <c r="AE113" i="1"/>
  <c r="AE109" i="1"/>
  <c r="AE105" i="1"/>
  <c r="AE101" i="1"/>
  <c r="AE97" i="1"/>
  <c r="AE93" i="1"/>
  <c r="AE89" i="1"/>
  <c r="AE85" i="1"/>
  <c r="AE81" i="1"/>
  <c r="AE77" i="1"/>
  <c r="AE73" i="1"/>
  <c r="AE69" i="1"/>
  <c r="AE65" i="1"/>
  <c r="AE61" i="1"/>
  <c r="AE57" i="1"/>
  <c r="AE53" i="1"/>
  <c r="AE49" i="1"/>
  <c r="AE45" i="1"/>
  <c r="AE41" i="1"/>
  <c r="AE37" i="1"/>
  <c r="AE33" i="1"/>
  <c r="AE29" i="1"/>
  <c r="AE25" i="1"/>
  <c r="AE21" i="1"/>
  <c r="AE17" i="1"/>
  <c r="AE13" i="1"/>
  <c r="E134" i="1"/>
  <c r="G134" i="1" s="1"/>
  <c r="E130" i="1"/>
  <c r="G130" i="1" s="1"/>
  <c r="E126" i="1"/>
  <c r="G126" i="1" s="1"/>
  <c r="E122" i="1"/>
  <c r="G122" i="1" s="1"/>
  <c r="E118" i="1"/>
  <c r="F118" i="1" s="1"/>
  <c r="E114" i="1"/>
  <c r="G114" i="1" s="1"/>
  <c r="E110" i="1"/>
  <c r="G110" i="1" s="1"/>
  <c r="E106" i="1"/>
  <c r="G106" i="1" s="1"/>
  <c r="E102" i="1"/>
  <c r="G102" i="1" s="1"/>
  <c r="E98" i="1"/>
  <c r="G98" i="1" s="1"/>
  <c r="E94" i="1"/>
  <c r="G94" i="1" s="1"/>
  <c r="E90" i="1"/>
  <c r="G90" i="1" s="1"/>
  <c r="E86" i="1"/>
  <c r="F86" i="1" s="1"/>
  <c r="E82" i="1"/>
  <c r="G82" i="1" s="1"/>
  <c r="E78" i="1"/>
  <c r="G78" i="1" s="1"/>
  <c r="E70" i="1"/>
  <c r="G70" i="1" s="1"/>
  <c r="E62" i="1"/>
  <c r="G62" i="1" s="1"/>
  <c r="E54" i="1"/>
  <c r="G54" i="1" s="1"/>
  <c r="E46" i="1"/>
  <c r="G46" i="1" s="1"/>
  <c r="E38" i="1"/>
  <c r="G38" i="1" s="1"/>
  <c r="E30" i="1"/>
  <c r="F30" i="1" s="1"/>
  <c r="E22" i="1"/>
  <c r="G22" i="1" s="1"/>
  <c r="E14" i="1"/>
  <c r="G14" i="1" s="1"/>
  <c r="E133" i="1"/>
  <c r="G133" i="1" s="1"/>
  <c r="E129" i="1"/>
  <c r="F129" i="1" s="1"/>
  <c r="E125" i="1"/>
  <c r="E121" i="1"/>
  <c r="F121" i="1" s="1"/>
  <c r="E117" i="1"/>
  <c r="F117" i="1" s="1"/>
  <c r="E113" i="1"/>
  <c r="F113" i="1" s="1"/>
  <c r="E109" i="1"/>
  <c r="E105" i="1"/>
  <c r="F105" i="1" s="1"/>
  <c r="E101" i="1"/>
  <c r="F101" i="1" s="1"/>
  <c r="E97" i="1"/>
  <c r="F97" i="1" s="1"/>
  <c r="E93" i="1"/>
  <c r="E89" i="1"/>
  <c r="F89" i="1" s="1"/>
  <c r="E85" i="1"/>
  <c r="F85" i="1" s="1"/>
  <c r="E81" i="1"/>
  <c r="F81" i="1" s="1"/>
  <c r="E77" i="1"/>
  <c r="E69" i="1"/>
  <c r="F69" i="1" s="1"/>
  <c r="E61" i="1"/>
  <c r="G61" i="1" s="1"/>
  <c r="E53" i="1"/>
  <c r="F53" i="1" s="1"/>
  <c r="E45" i="1"/>
  <c r="E37" i="1"/>
  <c r="F37" i="1" s="1"/>
  <c r="E29" i="1"/>
  <c r="F29" i="1" s="1"/>
  <c r="E21" i="1"/>
  <c r="F21" i="1" s="1"/>
  <c r="E13" i="1"/>
  <c r="AH11" i="1"/>
  <c r="F133" i="1"/>
  <c r="G121" i="1"/>
  <c r="F128" i="1"/>
  <c r="F122" i="1"/>
  <c r="F90" i="1"/>
  <c r="G30" i="1"/>
  <c r="J111" i="1"/>
  <c r="I111" i="1"/>
  <c r="J95" i="1"/>
  <c r="I95" i="1"/>
  <c r="J63" i="1"/>
  <c r="I63" i="1"/>
  <c r="J15" i="1"/>
  <c r="I15" i="1"/>
  <c r="G117" i="1"/>
  <c r="F92" i="1"/>
  <c r="G118" i="1"/>
  <c r="G86" i="1"/>
  <c r="F38" i="1"/>
  <c r="J107" i="1"/>
  <c r="I107" i="1"/>
  <c r="J31" i="1"/>
  <c r="I31" i="1"/>
  <c r="F125" i="1"/>
  <c r="G125" i="1"/>
  <c r="F109" i="1"/>
  <c r="G109" i="1"/>
  <c r="F93" i="1"/>
  <c r="G93" i="1"/>
  <c r="G85" i="1"/>
  <c r="F77" i="1"/>
  <c r="G77" i="1"/>
  <c r="F61" i="1"/>
  <c r="F45" i="1"/>
  <c r="G45" i="1"/>
  <c r="F13" i="1"/>
  <c r="G13" i="1"/>
  <c r="AG124" i="1"/>
  <c r="H124" i="1"/>
  <c r="AG112" i="1"/>
  <c r="H112" i="1"/>
  <c r="AG100" i="1"/>
  <c r="H100" i="1"/>
  <c r="AG88" i="1"/>
  <c r="H88" i="1"/>
  <c r="AG80" i="1"/>
  <c r="H80" i="1"/>
  <c r="AG68" i="1"/>
  <c r="H68" i="1"/>
  <c r="E68" i="1"/>
  <c r="AG56" i="1"/>
  <c r="H56" i="1"/>
  <c r="E56" i="1"/>
  <c r="AG44" i="1"/>
  <c r="H44" i="1"/>
  <c r="E44" i="1"/>
  <c r="AG32" i="1"/>
  <c r="H32" i="1"/>
  <c r="E32" i="1"/>
  <c r="AG20" i="1"/>
  <c r="H20" i="1"/>
  <c r="E20" i="1"/>
  <c r="J67" i="1"/>
  <c r="I67" i="1"/>
  <c r="J19" i="1"/>
  <c r="I19" i="1"/>
  <c r="AE10" i="1"/>
  <c r="AG127" i="1"/>
  <c r="AG115" i="1"/>
  <c r="AG103" i="1"/>
  <c r="AG91" i="1"/>
  <c r="AG79" i="1"/>
  <c r="AG71" i="1"/>
  <c r="E71" i="1"/>
  <c r="AG55" i="1"/>
  <c r="E55" i="1"/>
  <c r="AG47" i="1"/>
  <c r="E47" i="1"/>
  <c r="AG39" i="1"/>
  <c r="E39" i="1"/>
  <c r="AG27" i="1"/>
  <c r="E27" i="1"/>
  <c r="AG19" i="1"/>
  <c r="E19" i="1"/>
  <c r="AG11" i="1"/>
  <c r="E11" i="1"/>
  <c r="H127" i="1"/>
  <c r="H79" i="1"/>
  <c r="H47" i="1"/>
  <c r="AG132" i="1"/>
  <c r="H132" i="1"/>
  <c r="AG120" i="1"/>
  <c r="H120" i="1"/>
  <c r="AG108" i="1"/>
  <c r="H108" i="1"/>
  <c r="AG96" i="1"/>
  <c r="H96" i="1"/>
  <c r="AG84" i="1"/>
  <c r="H84" i="1"/>
  <c r="AG72" i="1"/>
  <c r="H72" i="1"/>
  <c r="E72" i="1"/>
  <c r="AG64" i="1"/>
  <c r="H64" i="1"/>
  <c r="E64" i="1"/>
  <c r="AG52" i="1"/>
  <c r="H52" i="1"/>
  <c r="E52" i="1"/>
  <c r="AG40" i="1"/>
  <c r="H40" i="1"/>
  <c r="E40" i="1"/>
  <c r="AG28" i="1"/>
  <c r="H28" i="1"/>
  <c r="E28" i="1"/>
  <c r="AG16" i="1"/>
  <c r="H16" i="1"/>
  <c r="E16" i="1"/>
  <c r="I131" i="1"/>
  <c r="J131" i="1"/>
  <c r="J51" i="1"/>
  <c r="I51" i="1"/>
  <c r="I35" i="1"/>
  <c r="AG131" i="1"/>
  <c r="AG123" i="1"/>
  <c r="AG111" i="1"/>
  <c r="AG99" i="1"/>
  <c r="AG87" i="1"/>
  <c r="AG75" i="1"/>
  <c r="E75" i="1"/>
  <c r="AG67" i="1"/>
  <c r="E67" i="1"/>
  <c r="AG59" i="1"/>
  <c r="E59" i="1"/>
  <c r="AG51" i="1"/>
  <c r="E51" i="1"/>
  <c r="AG43" i="1"/>
  <c r="E43" i="1"/>
  <c r="AG31" i="1"/>
  <c r="E31" i="1"/>
  <c r="AG23" i="1"/>
  <c r="E23" i="1"/>
  <c r="AG15" i="1"/>
  <c r="E15" i="1"/>
  <c r="AG134" i="1"/>
  <c r="H134" i="1"/>
  <c r="AG130" i="1"/>
  <c r="H130" i="1"/>
  <c r="AG126" i="1"/>
  <c r="H126" i="1"/>
  <c r="AG122" i="1"/>
  <c r="H122" i="1"/>
  <c r="AG118" i="1"/>
  <c r="H118" i="1"/>
  <c r="AG114" i="1"/>
  <c r="H114" i="1"/>
  <c r="AG110" i="1"/>
  <c r="H110" i="1"/>
  <c r="AG106" i="1"/>
  <c r="H106" i="1"/>
  <c r="AG102" i="1"/>
  <c r="H102" i="1"/>
  <c r="AG98" i="1"/>
  <c r="H98" i="1"/>
  <c r="AG94" i="1"/>
  <c r="H94" i="1"/>
  <c r="AG90" i="1"/>
  <c r="H90" i="1"/>
  <c r="AG86" i="1"/>
  <c r="H86" i="1"/>
  <c r="AG82" i="1"/>
  <c r="H82" i="1"/>
  <c r="AG78" i="1"/>
  <c r="H78" i="1"/>
  <c r="AG74" i="1"/>
  <c r="H74" i="1"/>
  <c r="AG70" i="1"/>
  <c r="H70" i="1"/>
  <c r="AG66" i="1"/>
  <c r="H66" i="1"/>
  <c r="AG62" i="1"/>
  <c r="H62" i="1"/>
  <c r="AG58" i="1"/>
  <c r="H58" i="1"/>
  <c r="AG54" i="1"/>
  <c r="H54" i="1"/>
  <c r="AG50" i="1"/>
  <c r="H50" i="1"/>
  <c r="AG46" i="1"/>
  <c r="H46" i="1"/>
  <c r="AG42" i="1"/>
  <c r="H42" i="1"/>
  <c r="AG38" i="1"/>
  <c r="H38" i="1"/>
  <c r="AG34" i="1"/>
  <c r="H34" i="1"/>
  <c r="AG30" i="1"/>
  <c r="H30" i="1"/>
  <c r="AG26" i="1"/>
  <c r="H26" i="1"/>
  <c r="AG22" i="1"/>
  <c r="H22" i="1"/>
  <c r="AG18" i="1"/>
  <c r="H18" i="1"/>
  <c r="AG14" i="1"/>
  <c r="H14" i="1"/>
  <c r="E132" i="1"/>
  <c r="E124" i="1"/>
  <c r="E120" i="1"/>
  <c r="E112" i="1"/>
  <c r="E108" i="1"/>
  <c r="E100" i="1"/>
  <c r="E96" i="1"/>
  <c r="E88" i="1"/>
  <c r="E84" i="1"/>
  <c r="E80" i="1"/>
  <c r="E74" i="1"/>
  <c r="E66" i="1"/>
  <c r="E58" i="1"/>
  <c r="E50" i="1"/>
  <c r="E42" i="1"/>
  <c r="E34" i="1"/>
  <c r="E26" i="1"/>
  <c r="E18" i="1"/>
  <c r="E10" i="1"/>
  <c r="H123" i="1"/>
  <c r="H91" i="1"/>
  <c r="H75" i="1"/>
  <c r="H59" i="1"/>
  <c r="H43" i="1"/>
  <c r="H27" i="1"/>
  <c r="H11" i="1"/>
  <c r="AG128" i="1"/>
  <c r="H128" i="1"/>
  <c r="AG116" i="1"/>
  <c r="H116" i="1"/>
  <c r="AG104" i="1"/>
  <c r="H104" i="1"/>
  <c r="AG92" i="1"/>
  <c r="H92" i="1"/>
  <c r="AG76" i="1"/>
  <c r="H76" i="1"/>
  <c r="E76" i="1"/>
  <c r="AG60" i="1"/>
  <c r="H60" i="1"/>
  <c r="E60" i="1"/>
  <c r="AG48" i="1"/>
  <c r="H48" i="1"/>
  <c r="E48" i="1"/>
  <c r="AG36" i="1"/>
  <c r="H36" i="1"/>
  <c r="E36" i="1"/>
  <c r="AG24" i="1"/>
  <c r="H24" i="1"/>
  <c r="E24" i="1"/>
  <c r="AG12" i="1"/>
  <c r="H12" i="1"/>
  <c r="E12" i="1"/>
  <c r="AG107" i="1"/>
  <c r="AG95" i="1"/>
  <c r="AG83" i="1"/>
  <c r="AG63" i="1"/>
  <c r="E63" i="1"/>
  <c r="AG35" i="1"/>
  <c r="E35" i="1"/>
  <c r="AG133" i="1"/>
  <c r="H133" i="1"/>
  <c r="AG129" i="1"/>
  <c r="H129" i="1"/>
  <c r="AG125" i="1"/>
  <c r="H125" i="1"/>
  <c r="AG121" i="1"/>
  <c r="H121" i="1"/>
  <c r="AG117" i="1"/>
  <c r="H117" i="1"/>
  <c r="AG113" i="1"/>
  <c r="H113" i="1"/>
  <c r="AG109" i="1"/>
  <c r="H109" i="1"/>
  <c r="AG105" i="1"/>
  <c r="H105" i="1"/>
  <c r="AG101" i="1"/>
  <c r="H101" i="1"/>
  <c r="AG97" i="1"/>
  <c r="H97" i="1"/>
  <c r="AG93" i="1"/>
  <c r="H93" i="1"/>
  <c r="AG89" i="1"/>
  <c r="H89" i="1"/>
  <c r="AG85" i="1"/>
  <c r="H85" i="1"/>
  <c r="AG81" i="1"/>
  <c r="H81" i="1"/>
  <c r="AG77" i="1"/>
  <c r="H77" i="1"/>
  <c r="AG73" i="1"/>
  <c r="H73" i="1"/>
  <c r="AG69" i="1"/>
  <c r="H69" i="1"/>
  <c r="AG65" i="1"/>
  <c r="H65" i="1"/>
  <c r="AG61" i="1"/>
  <c r="H61" i="1"/>
  <c r="AG57" i="1"/>
  <c r="H57" i="1"/>
  <c r="AG53" i="1"/>
  <c r="H53" i="1"/>
  <c r="AG49" i="1"/>
  <c r="H49" i="1"/>
  <c r="AG45" i="1"/>
  <c r="H45" i="1"/>
  <c r="AG41" i="1"/>
  <c r="H41" i="1"/>
  <c r="AG37" i="1"/>
  <c r="H37" i="1"/>
  <c r="AG33" i="1"/>
  <c r="H33" i="1"/>
  <c r="AG29" i="1"/>
  <c r="H29" i="1"/>
  <c r="AG25" i="1"/>
  <c r="H25" i="1"/>
  <c r="AG21" i="1"/>
  <c r="H21" i="1"/>
  <c r="AG17" i="1"/>
  <c r="H17" i="1"/>
  <c r="AG13" i="1"/>
  <c r="H13" i="1"/>
  <c r="E131" i="1"/>
  <c r="E127" i="1"/>
  <c r="E123" i="1"/>
  <c r="E119" i="1"/>
  <c r="E115" i="1"/>
  <c r="E111" i="1"/>
  <c r="E107" i="1"/>
  <c r="E103" i="1"/>
  <c r="E99" i="1"/>
  <c r="E95" i="1"/>
  <c r="E91" i="1"/>
  <c r="E87" i="1"/>
  <c r="E83" i="1"/>
  <c r="E79" i="1"/>
  <c r="E73" i="1"/>
  <c r="E65" i="1"/>
  <c r="E57" i="1"/>
  <c r="E49" i="1"/>
  <c r="E41" i="1"/>
  <c r="E33" i="1"/>
  <c r="E25" i="1"/>
  <c r="E17" i="1"/>
  <c r="H10" i="1"/>
  <c r="H119" i="1"/>
  <c r="H103" i="1"/>
  <c r="H87" i="1"/>
  <c r="H71" i="1"/>
  <c r="H55" i="1"/>
  <c r="H39" i="1"/>
  <c r="H23" i="1"/>
  <c r="I83" i="1"/>
  <c r="I99" i="1"/>
  <c r="G113" i="1" l="1"/>
  <c r="F62" i="1"/>
  <c r="F102" i="1"/>
  <c r="F134" i="1"/>
  <c r="G129" i="1"/>
  <c r="AC90" i="1"/>
  <c r="G53" i="1"/>
  <c r="G81" i="1"/>
  <c r="G97" i="1"/>
  <c r="AC105" i="1"/>
  <c r="G21" i="1"/>
  <c r="I115" i="1"/>
  <c r="G101" i="1"/>
  <c r="AH14" i="1"/>
  <c r="AH30" i="1"/>
  <c r="AH46" i="1"/>
  <c r="AH62" i="1"/>
  <c r="AH78" i="1"/>
  <c r="AH94" i="1"/>
  <c r="G29" i="1"/>
  <c r="F116" i="1"/>
  <c r="F70" i="1"/>
  <c r="F106" i="1"/>
  <c r="F104" i="1"/>
  <c r="AJ17" i="1"/>
  <c r="AH17" i="1"/>
  <c r="AJ33" i="1"/>
  <c r="AH33" i="1"/>
  <c r="AJ49" i="1"/>
  <c r="AH49" i="1"/>
  <c r="AJ65" i="1"/>
  <c r="AH65" i="1"/>
  <c r="AJ81" i="1"/>
  <c r="AH81" i="1"/>
  <c r="AJ97" i="1"/>
  <c r="AH97" i="1"/>
  <c r="AJ113" i="1"/>
  <c r="AH113" i="1"/>
  <c r="AJ129" i="1"/>
  <c r="AH129" i="1"/>
  <c r="AJ20" i="1"/>
  <c r="AH20" i="1"/>
  <c r="AJ36" i="1"/>
  <c r="AH36" i="1"/>
  <c r="AJ52" i="1"/>
  <c r="AH52" i="1"/>
  <c r="AJ68" i="1"/>
  <c r="AH68" i="1"/>
  <c r="AJ84" i="1"/>
  <c r="AH84" i="1"/>
  <c r="AJ96" i="1"/>
  <c r="AH96" i="1"/>
  <c r="AJ108" i="1"/>
  <c r="AH108" i="1"/>
  <c r="AJ120" i="1"/>
  <c r="AH120" i="1"/>
  <c r="AJ132" i="1"/>
  <c r="AH132" i="1"/>
  <c r="AH95" i="1"/>
  <c r="AJ95" i="1"/>
  <c r="AJ51" i="1"/>
  <c r="AH51" i="1"/>
  <c r="AJ107" i="1"/>
  <c r="AH107" i="1"/>
  <c r="AF29" i="1"/>
  <c r="AJ21" i="1"/>
  <c r="AH21" i="1"/>
  <c r="AJ37" i="1"/>
  <c r="AH37" i="1"/>
  <c r="AJ53" i="1"/>
  <c r="AH53" i="1"/>
  <c r="AJ69" i="1"/>
  <c r="AH69" i="1"/>
  <c r="AJ85" i="1"/>
  <c r="AH85" i="1"/>
  <c r="AH101" i="1"/>
  <c r="AJ101" i="1"/>
  <c r="AH117" i="1"/>
  <c r="AJ117" i="1"/>
  <c r="AH133" i="1"/>
  <c r="AJ133" i="1"/>
  <c r="AJ24" i="1"/>
  <c r="AH24" i="1"/>
  <c r="AJ40" i="1"/>
  <c r="AH40" i="1"/>
  <c r="AJ56" i="1"/>
  <c r="AH56" i="1"/>
  <c r="AJ72" i="1"/>
  <c r="AH72" i="1"/>
  <c r="AJ88" i="1"/>
  <c r="AH88" i="1"/>
  <c r="AJ100" i="1"/>
  <c r="AH100" i="1"/>
  <c r="AJ112" i="1"/>
  <c r="AH112" i="1"/>
  <c r="AJ124" i="1"/>
  <c r="AH124" i="1"/>
  <c r="AH15" i="1"/>
  <c r="AJ15" i="1"/>
  <c r="AH111" i="1"/>
  <c r="AJ111" i="1"/>
  <c r="AJ67" i="1"/>
  <c r="AH67" i="1"/>
  <c r="AJ131" i="1"/>
  <c r="AH131" i="1"/>
  <c r="AF45" i="1"/>
  <c r="AF17" i="1"/>
  <c r="AJ10" i="1"/>
  <c r="G37" i="1"/>
  <c r="G69" i="1"/>
  <c r="G89" i="1"/>
  <c r="G105" i="1"/>
  <c r="F22" i="1"/>
  <c r="F54" i="1"/>
  <c r="F78" i="1"/>
  <c r="F94" i="1"/>
  <c r="F110" i="1"/>
  <c r="F126" i="1"/>
  <c r="F14" i="1"/>
  <c r="F46" i="1"/>
  <c r="F82" i="1"/>
  <c r="F98" i="1"/>
  <c r="F114" i="1"/>
  <c r="AC114" i="1" s="1"/>
  <c r="F130" i="1"/>
  <c r="AJ25" i="1"/>
  <c r="AH25" i="1"/>
  <c r="AJ41" i="1"/>
  <c r="AH41" i="1"/>
  <c r="AJ57" i="1"/>
  <c r="AH57" i="1"/>
  <c r="AJ73" i="1"/>
  <c r="AH73" i="1"/>
  <c r="AJ89" i="1"/>
  <c r="AH89" i="1"/>
  <c r="AJ105" i="1"/>
  <c r="AH105" i="1"/>
  <c r="AJ121" i="1"/>
  <c r="AH121" i="1"/>
  <c r="AJ12" i="1"/>
  <c r="AH12" i="1"/>
  <c r="AJ28" i="1"/>
  <c r="AH28" i="1"/>
  <c r="AJ44" i="1"/>
  <c r="AH44" i="1"/>
  <c r="AJ60" i="1"/>
  <c r="AH60" i="1"/>
  <c r="AJ76" i="1"/>
  <c r="AH76" i="1"/>
  <c r="AJ92" i="1"/>
  <c r="AH92" i="1"/>
  <c r="AJ104" i="1"/>
  <c r="AH104" i="1"/>
  <c r="AJ116" i="1"/>
  <c r="AH116" i="1"/>
  <c r="AJ128" i="1"/>
  <c r="AH128" i="1"/>
  <c r="AH31" i="1"/>
  <c r="AJ31" i="1"/>
  <c r="AJ119" i="1"/>
  <c r="AH119" i="1"/>
  <c r="AJ83" i="1"/>
  <c r="AH83" i="1"/>
  <c r="AJ13" i="1"/>
  <c r="AH13" i="1"/>
  <c r="AJ29" i="1"/>
  <c r="AH29" i="1"/>
  <c r="AJ45" i="1"/>
  <c r="AH45" i="1"/>
  <c r="AJ61" i="1"/>
  <c r="AH61" i="1"/>
  <c r="AJ77" i="1"/>
  <c r="AH77" i="1"/>
  <c r="AJ93" i="1"/>
  <c r="AH93" i="1"/>
  <c r="AJ109" i="1"/>
  <c r="AH109" i="1"/>
  <c r="AJ125" i="1"/>
  <c r="AH125" i="1"/>
  <c r="AJ16" i="1"/>
  <c r="AH16" i="1"/>
  <c r="AJ32" i="1"/>
  <c r="AH32" i="1"/>
  <c r="AJ48" i="1"/>
  <c r="AH48" i="1"/>
  <c r="AJ64" i="1"/>
  <c r="AH64" i="1"/>
  <c r="AJ80" i="1"/>
  <c r="AH80" i="1"/>
  <c r="AH63" i="1"/>
  <c r="AJ63" i="1"/>
  <c r="AJ19" i="1"/>
  <c r="AH19" i="1"/>
  <c r="AJ99" i="1"/>
  <c r="AH99" i="1"/>
  <c r="AF61" i="1"/>
  <c r="J73" i="1"/>
  <c r="I73" i="1"/>
  <c r="J89" i="1"/>
  <c r="I89" i="1"/>
  <c r="AC89" i="1" s="1"/>
  <c r="J105" i="1"/>
  <c r="I105" i="1"/>
  <c r="AF125" i="1"/>
  <c r="AF95" i="1"/>
  <c r="G36" i="1"/>
  <c r="F36" i="1"/>
  <c r="AF14" i="1"/>
  <c r="I22" i="1"/>
  <c r="J22" i="1"/>
  <c r="AF46" i="1"/>
  <c r="I70" i="1"/>
  <c r="J70" i="1"/>
  <c r="AF94" i="1"/>
  <c r="AF51" i="1"/>
  <c r="I40" i="1"/>
  <c r="J40" i="1"/>
  <c r="AF84" i="1"/>
  <c r="J120" i="1"/>
  <c r="I120" i="1"/>
  <c r="G44" i="1"/>
  <c r="F44" i="1"/>
  <c r="G68" i="1"/>
  <c r="F68" i="1"/>
  <c r="J80" i="1"/>
  <c r="I80" i="1"/>
  <c r="J71" i="1"/>
  <c r="I71" i="1"/>
  <c r="I10" i="1"/>
  <c r="J10" i="1"/>
  <c r="F41" i="1"/>
  <c r="G41" i="1"/>
  <c r="F73" i="1"/>
  <c r="AC73" i="1" s="1"/>
  <c r="G73" i="1"/>
  <c r="F91" i="1"/>
  <c r="G91" i="1"/>
  <c r="F107" i="1"/>
  <c r="AC107" i="1" s="1"/>
  <c r="G107" i="1"/>
  <c r="F123" i="1"/>
  <c r="G123" i="1"/>
  <c r="AF13" i="1"/>
  <c r="J21" i="1"/>
  <c r="I21" i="1"/>
  <c r="AC21" i="1" s="1"/>
  <c r="AF25" i="1"/>
  <c r="J37" i="1"/>
  <c r="I37" i="1"/>
  <c r="AC37" i="1" s="1"/>
  <c r="AF41" i="1"/>
  <c r="J53" i="1"/>
  <c r="I53" i="1"/>
  <c r="AC53" i="1" s="1"/>
  <c r="AF57" i="1"/>
  <c r="J69" i="1"/>
  <c r="I69" i="1"/>
  <c r="AC69" i="1" s="1"/>
  <c r="AF73" i="1"/>
  <c r="J85" i="1"/>
  <c r="I85" i="1"/>
  <c r="AC85" i="1" s="1"/>
  <c r="J101" i="1"/>
  <c r="I101" i="1"/>
  <c r="AC101" i="1" s="1"/>
  <c r="J117" i="1"/>
  <c r="I117" i="1"/>
  <c r="AC117" i="1" s="1"/>
  <c r="I133" i="1"/>
  <c r="AC133" i="1" s="1"/>
  <c r="J133" i="1"/>
  <c r="AF35" i="1"/>
  <c r="I12" i="1"/>
  <c r="J12" i="1"/>
  <c r="I24" i="1"/>
  <c r="J24" i="1"/>
  <c r="I36" i="1"/>
  <c r="J36" i="1"/>
  <c r="I48" i="1"/>
  <c r="J48" i="1"/>
  <c r="I60" i="1"/>
  <c r="J60" i="1"/>
  <c r="J76" i="1"/>
  <c r="I76" i="1"/>
  <c r="AF92" i="1"/>
  <c r="J128" i="1"/>
  <c r="I128" i="1"/>
  <c r="AC128" i="1" s="1"/>
  <c r="J27" i="1"/>
  <c r="I27" i="1"/>
  <c r="J91" i="1"/>
  <c r="I91" i="1"/>
  <c r="G26" i="1"/>
  <c r="F26" i="1"/>
  <c r="G58" i="1"/>
  <c r="F58" i="1"/>
  <c r="G84" i="1"/>
  <c r="F84" i="1"/>
  <c r="G108" i="1"/>
  <c r="F108" i="1"/>
  <c r="G132" i="1"/>
  <c r="F132" i="1"/>
  <c r="I18" i="1"/>
  <c r="J18" i="1"/>
  <c r="AF26" i="1"/>
  <c r="I34" i="1"/>
  <c r="J34" i="1"/>
  <c r="AF42" i="1"/>
  <c r="I50" i="1"/>
  <c r="J50" i="1"/>
  <c r="AF58" i="1"/>
  <c r="I66" i="1"/>
  <c r="J66" i="1"/>
  <c r="AF74" i="1"/>
  <c r="J82" i="1"/>
  <c r="I82" i="1"/>
  <c r="AF90" i="1"/>
  <c r="J98" i="1"/>
  <c r="I98" i="1"/>
  <c r="AF102" i="1"/>
  <c r="AF106" i="1"/>
  <c r="J114" i="1"/>
  <c r="I114" i="1"/>
  <c r="AF118" i="1"/>
  <c r="AF122" i="1"/>
  <c r="J130" i="1"/>
  <c r="I130" i="1"/>
  <c r="AF134" i="1"/>
  <c r="F31" i="1"/>
  <c r="AC31" i="1" s="1"/>
  <c r="G31" i="1"/>
  <c r="AF43" i="1"/>
  <c r="F67" i="1"/>
  <c r="AC67" i="1" s="1"/>
  <c r="G67" i="1"/>
  <c r="AF75" i="1"/>
  <c r="AF99" i="1"/>
  <c r="AF123" i="1"/>
  <c r="AF16" i="1"/>
  <c r="AF28" i="1"/>
  <c r="AF40" i="1"/>
  <c r="AF52" i="1"/>
  <c r="AF64" i="1"/>
  <c r="AF72" i="1"/>
  <c r="J108" i="1"/>
  <c r="I108" i="1"/>
  <c r="AF120" i="1"/>
  <c r="I127" i="1"/>
  <c r="J127" i="1"/>
  <c r="F19" i="1"/>
  <c r="AC19" i="1" s="1"/>
  <c r="G19" i="1"/>
  <c r="AF27" i="1"/>
  <c r="F55" i="1"/>
  <c r="G55" i="1"/>
  <c r="AF71" i="1"/>
  <c r="AF91" i="1"/>
  <c r="AF115" i="1"/>
  <c r="I20" i="1"/>
  <c r="J20" i="1"/>
  <c r="I32" i="1"/>
  <c r="J32" i="1"/>
  <c r="I44" i="1"/>
  <c r="J44" i="1"/>
  <c r="I56" i="1"/>
  <c r="J56" i="1"/>
  <c r="I68" i="1"/>
  <c r="J68" i="1"/>
  <c r="AF80" i="1"/>
  <c r="J112" i="1"/>
  <c r="I112" i="1"/>
  <c r="AF124" i="1"/>
  <c r="J55" i="1"/>
  <c r="I55" i="1"/>
  <c r="J119" i="1"/>
  <c r="I119" i="1"/>
  <c r="F33" i="1"/>
  <c r="G33" i="1"/>
  <c r="F65" i="1"/>
  <c r="AC65" i="1" s="1"/>
  <c r="G65" i="1"/>
  <c r="F87" i="1"/>
  <c r="G87" i="1"/>
  <c r="F103" i="1"/>
  <c r="G103" i="1"/>
  <c r="F119" i="1"/>
  <c r="G119" i="1"/>
  <c r="J13" i="1"/>
  <c r="AC13" i="1" s="1"/>
  <c r="I13" i="1"/>
  <c r="J25" i="1"/>
  <c r="I25" i="1"/>
  <c r="J41" i="1"/>
  <c r="I41" i="1"/>
  <c r="J57" i="1"/>
  <c r="I57" i="1"/>
  <c r="AF93" i="1"/>
  <c r="AF113" i="1"/>
  <c r="I121" i="1"/>
  <c r="AC121" i="1" s="1"/>
  <c r="J121" i="1"/>
  <c r="AF63" i="1"/>
  <c r="G12" i="1"/>
  <c r="F12" i="1"/>
  <c r="G24" i="1"/>
  <c r="F24" i="1"/>
  <c r="AC24" i="1" s="1"/>
  <c r="G48" i="1"/>
  <c r="F48" i="1"/>
  <c r="G60" i="1"/>
  <c r="F60" i="1"/>
  <c r="AC60" i="1" s="1"/>
  <c r="G76" i="1"/>
  <c r="F76" i="1"/>
  <c r="J92" i="1"/>
  <c r="I92" i="1"/>
  <c r="AC92" i="1" s="1"/>
  <c r="J75" i="1"/>
  <c r="I75" i="1"/>
  <c r="G50" i="1"/>
  <c r="F50" i="1"/>
  <c r="AC50" i="1" s="1"/>
  <c r="G124" i="1"/>
  <c r="F124" i="1"/>
  <c r="I38" i="1"/>
  <c r="AC38" i="1" s="1"/>
  <c r="J38" i="1"/>
  <c r="AF62" i="1"/>
  <c r="J102" i="1"/>
  <c r="I102" i="1"/>
  <c r="J118" i="1"/>
  <c r="AC118" i="1" s="1"/>
  <c r="I118" i="1"/>
  <c r="AF15" i="1"/>
  <c r="I16" i="1"/>
  <c r="J16" i="1"/>
  <c r="I52" i="1"/>
  <c r="J52" i="1"/>
  <c r="I72" i="1"/>
  <c r="J72" i="1"/>
  <c r="AF39" i="1"/>
  <c r="G32" i="1"/>
  <c r="F32" i="1"/>
  <c r="J87" i="1"/>
  <c r="I87" i="1"/>
  <c r="F49" i="1"/>
  <c r="G49" i="1"/>
  <c r="F95" i="1"/>
  <c r="AC95" i="1" s="1"/>
  <c r="G95" i="1"/>
  <c r="F127" i="1"/>
  <c r="AC127" i="1" s="1"/>
  <c r="G127" i="1"/>
  <c r="AF37" i="1"/>
  <c r="AF53" i="1"/>
  <c r="J65" i="1"/>
  <c r="I65" i="1"/>
  <c r="AF69" i="1"/>
  <c r="J81" i="1"/>
  <c r="I81" i="1"/>
  <c r="AC81" i="1" s="1"/>
  <c r="AF85" i="1"/>
  <c r="AF89" i="1"/>
  <c r="J97" i="1"/>
  <c r="I97" i="1"/>
  <c r="AC97" i="1" s="1"/>
  <c r="AF101" i="1"/>
  <c r="AF105" i="1"/>
  <c r="J113" i="1"/>
  <c r="I113" i="1"/>
  <c r="AC113" i="1" s="1"/>
  <c r="AF117" i="1"/>
  <c r="AF121" i="1"/>
  <c r="I129" i="1"/>
  <c r="AC129" i="1" s="1"/>
  <c r="J129" i="1"/>
  <c r="AF133" i="1"/>
  <c r="AF83" i="1"/>
  <c r="AF107" i="1"/>
  <c r="AF12" i="1"/>
  <c r="AF24" i="1"/>
  <c r="AF36" i="1"/>
  <c r="AF48" i="1"/>
  <c r="AF60" i="1"/>
  <c r="AF76" i="1"/>
  <c r="J116" i="1"/>
  <c r="I116" i="1"/>
  <c r="AF128" i="1"/>
  <c r="J43" i="1"/>
  <c r="I43" i="1"/>
  <c r="I123" i="1"/>
  <c r="J123" i="1"/>
  <c r="G34" i="1"/>
  <c r="F34" i="1"/>
  <c r="AC34" i="1" s="1"/>
  <c r="G66" i="1"/>
  <c r="F66" i="1"/>
  <c r="G88" i="1"/>
  <c r="F88" i="1"/>
  <c r="G112" i="1"/>
  <c r="F112" i="1"/>
  <c r="I14" i="1"/>
  <c r="J14" i="1"/>
  <c r="AF22" i="1"/>
  <c r="I30" i="1"/>
  <c r="AC30" i="1" s="1"/>
  <c r="J30" i="1"/>
  <c r="AF38" i="1"/>
  <c r="I46" i="1"/>
  <c r="J46" i="1"/>
  <c r="AF54" i="1"/>
  <c r="I62" i="1"/>
  <c r="J62" i="1"/>
  <c r="AF70" i="1"/>
  <c r="J78" i="1"/>
  <c r="I78" i="1"/>
  <c r="AF86" i="1"/>
  <c r="J94" i="1"/>
  <c r="I94" i="1"/>
  <c r="J110" i="1"/>
  <c r="I110" i="1"/>
  <c r="J126" i="1"/>
  <c r="I126" i="1"/>
  <c r="F23" i="1"/>
  <c r="AC23" i="1" s="1"/>
  <c r="G23" i="1"/>
  <c r="AF31" i="1"/>
  <c r="F59" i="1"/>
  <c r="G59" i="1"/>
  <c r="AF67" i="1"/>
  <c r="J96" i="1"/>
  <c r="I96" i="1"/>
  <c r="AF108" i="1"/>
  <c r="AF119" i="1"/>
  <c r="F11" i="1"/>
  <c r="G11" i="1"/>
  <c r="AF19" i="1"/>
  <c r="F47" i="1"/>
  <c r="G47" i="1"/>
  <c r="AF55" i="1"/>
  <c r="AF10" i="1"/>
  <c r="AF20" i="1"/>
  <c r="AF32" i="1"/>
  <c r="AF44" i="1"/>
  <c r="AF56" i="1"/>
  <c r="AF68" i="1"/>
  <c r="J100" i="1"/>
  <c r="I100" i="1"/>
  <c r="AF112" i="1"/>
  <c r="AF77" i="1"/>
  <c r="AF109" i="1"/>
  <c r="AF129" i="1"/>
  <c r="F35" i="1"/>
  <c r="AC35" i="1" s="1"/>
  <c r="G35" i="1"/>
  <c r="AF104" i="1"/>
  <c r="J11" i="1"/>
  <c r="I11" i="1"/>
  <c r="G18" i="1"/>
  <c r="F18" i="1"/>
  <c r="G80" i="1"/>
  <c r="F80" i="1"/>
  <c r="AC80" i="1" s="1"/>
  <c r="G100" i="1"/>
  <c r="F100" i="1"/>
  <c r="AF30" i="1"/>
  <c r="I54" i="1"/>
  <c r="J54" i="1"/>
  <c r="AF78" i="1"/>
  <c r="J86" i="1"/>
  <c r="I86" i="1"/>
  <c r="AC86" i="1" s="1"/>
  <c r="J134" i="1"/>
  <c r="I134" i="1"/>
  <c r="F43" i="1"/>
  <c r="G43" i="1"/>
  <c r="F75" i="1"/>
  <c r="AC75" i="1" s="1"/>
  <c r="G75" i="1"/>
  <c r="I28" i="1"/>
  <c r="J28" i="1"/>
  <c r="I64" i="1"/>
  <c r="J64" i="1"/>
  <c r="AF132" i="1"/>
  <c r="J79" i="1"/>
  <c r="I79" i="1"/>
  <c r="F27" i="1"/>
  <c r="G27" i="1"/>
  <c r="F71" i="1"/>
  <c r="AC71" i="1" s="1"/>
  <c r="G71" i="1"/>
  <c r="G20" i="1"/>
  <c r="F20" i="1"/>
  <c r="G56" i="1"/>
  <c r="F56" i="1"/>
  <c r="AF88" i="1"/>
  <c r="J124" i="1"/>
  <c r="I124" i="1"/>
  <c r="J23" i="1"/>
  <c r="I23" i="1"/>
  <c r="F17" i="1"/>
  <c r="G17" i="1"/>
  <c r="F79" i="1"/>
  <c r="G79" i="1"/>
  <c r="F111" i="1"/>
  <c r="G111" i="1"/>
  <c r="AF21" i="1"/>
  <c r="J33" i="1"/>
  <c r="I33" i="1"/>
  <c r="J49" i="1"/>
  <c r="I49" i="1"/>
  <c r="J39" i="1"/>
  <c r="I39" i="1"/>
  <c r="J103" i="1"/>
  <c r="I103" i="1"/>
  <c r="F25" i="1"/>
  <c r="G25" i="1"/>
  <c r="F57" i="1"/>
  <c r="AC57" i="1" s="1"/>
  <c r="G57" i="1"/>
  <c r="F83" i="1"/>
  <c r="G83" i="1"/>
  <c r="F99" i="1"/>
  <c r="AC99" i="1" s="1"/>
  <c r="G99" i="1"/>
  <c r="F115" i="1"/>
  <c r="G115" i="1"/>
  <c r="F131" i="1"/>
  <c r="AC131" i="1" s="1"/>
  <c r="G131" i="1"/>
  <c r="J17" i="1"/>
  <c r="I17" i="1"/>
  <c r="J29" i="1"/>
  <c r="I29" i="1"/>
  <c r="AC29" i="1" s="1"/>
  <c r="AF33" i="1"/>
  <c r="J45" i="1"/>
  <c r="I45" i="1"/>
  <c r="AC45" i="1" s="1"/>
  <c r="AF49" i="1"/>
  <c r="J61" i="1"/>
  <c r="I61" i="1"/>
  <c r="AC61" i="1" s="1"/>
  <c r="AF65" i="1"/>
  <c r="J77" i="1"/>
  <c r="I77" i="1"/>
  <c r="AC77" i="1" s="1"/>
  <c r="AF81" i="1"/>
  <c r="J93" i="1"/>
  <c r="I93" i="1"/>
  <c r="AC93" i="1" s="1"/>
  <c r="AF97" i="1"/>
  <c r="J109" i="1"/>
  <c r="I109" i="1"/>
  <c r="AC109" i="1" s="1"/>
  <c r="I125" i="1"/>
  <c r="AC125" i="1" s="1"/>
  <c r="J125" i="1"/>
  <c r="F63" i="1"/>
  <c r="G63" i="1"/>
  <c r="J104" i="1"/>
  <c r="I104" i="1"/>
  <c r="AF116" i="1"/>
  <c r="J59" i="1"/>
  <c r="I59" i="1"/>
  <c r="G10" i="1"/>
  <c r="F10" i="1"/>
  <c r="G42" i="1"/>
  <c r="F42" i="1"/>
  <c r="G74" i="1"/>
  <c r="F74" i="1"/>
  <c r="G96" i="1"/>
  <c r="F96" i="1"/>
  <c r="G120" i="1"/>
  <c r="F120" i="1"/>
  <c r="AC120" i="1" s="1"/>
  <c r="AF18" i="1"/>
  <c r="I26" i="1"/>
  <c r="J26" i="1"/>
  <c r="AF34" i="1"/>
  <c r="I42" i="1"/>
  <c r="J42" i="1"/>
  <c r="AF50" i="1"/>
  <c r="I58" i="1"/>
  <c r="J58" i="1"/>
  <c r="AF66" i="1"/>
  <c r="J74" i="1"/>
  <c r="I74" i="1"/>
  <c r="AF82" i="1"/>
  <c r="J90" i="1"/>
  <c r="I90" i="1"/>
  <c r="AF98" i="1"/>
  <c r="J106" i="1"/>
  <c r="I106" i="1"/>
  <c r="AF110" i="1"/>
  <c r="AF114" i="1"/>
  <c r="J122" i="1"/>
  <c r="AC122" i="1" s="1"/>
  <c r="I122" i="1"/>
  <c r="AF126" i="1"/>
  <c r="AF130" i="1"/>
  <c r="F15" i="1"/>
  <c r="AC15" i="1" s="1"/>
  <c r="G15" i="1"/>
  <c r="AF23" i="1"/>
  <c r="F51" i="1"/>
  <c r="G51" i="1"/>
  <c r="AF59" i="1"/>
  <c r="AF87" i="1"/>
  <c r="AF111" i="1"/>
  <c r="AF131" i="1"/>
  <c r="G16" i="1"/>
  <c r="F16" i="1"/>
  <c r="G28" i="1"/>
  <c r="F28" i="1"/>
  <c r="AC28" i="1" s="1"/>
  <c r="G40" i="1"/>
  <c r="F40" i="1"/>
  <c r="G52" i="1"/>
  <c r="F52" i="1"/>
  <c r="AC52" i="1" s="1"/>
  <c r="G64" i="1"/>
  <c r="F64" i="1"/>
  <c r="G72" i="1"/>
  <c r="F72" i="1"/>
  <c r="AC72" i="1" s="1"/>
  <c r="J84" i="1"/>
  <c r="I84" i="1"/>
  <c r="AF96" i="1"/>
  <c r="J132" i="1"/>
  <c r="I132" i="1"/>
  <c r="J47" i="1"/>
  <c r="I47" i="1"/>
  <c r="AF11" i="1"/>
  <c r="F39" i="1"/>
  <c r="AC39" i="1" s="1"/>
  <c r="G39" i="1"/>
  <c r="AF47" i="1"/>
  <c r="AF79" i="1"/>
  <c r="AF103" i="1"/>
  <c r="AF127" i="1"/>
  <c r="J88" i="1"/>
  <c r="I88" i="1"/>
  <c r="AF100" i="1"/>
  <c r="AC14" i="1" l="1"/>
  <c r="AC106" i="1"/>
  <c r="AC62" i="1"/>
  <c r="AC51" i="1"/>
  <c r="AC74" i="1"/>
  <c r="AC10" i="1"/>
  <c r="AC63" i="1"/>
  <c r="AC111" i="1"/>
  <c r="AD111" i="1" s="1"/>
  <c r="AI111" i="1" s="1"/>
  <c r="AC17" i="1"/>
  <c r="AC20" i="1"/>
  <c r="AC43" i="1"/>
  <c r="AC59" i="1"/>
  <c r="AD59" i="1" s="1"/>
  <c r="AI59" i="1" s="1"/>
  <c r="AC32" i="1"/>
  <c r="AC55" i="1"/>
  <c r="AC68" i="1"/>
  <c r="AC98" i="1"/>
  <c r="AC126" i="1"/>
  <c r="AC54" i="1"/>
  <c r="AC70" i="1"/>
  <c r="AC88" i="1"/>
  <c r="AD88" i="1" s="1"/>
  <c r="AI88" i="1" s="1"/>
  <c r="AC103" i="1"/>
  <c r="AC108" i="1"/>
  <c r="AC58" i="1"/>
  <c r="AC64" i="1"/>
  <c r="AD64" i="1" s="1"/>
  <c r="AI64" i="1" s="1"/>
  <c r="AC40" i="1"/>
  <c r="AC16" i="1"/>
  <c r="AC115" i="1"/>
  <c r="AC83" i="1"/>
  <c r="AD83" i="1" s="1"/>
  <c r="AI83" i="1" s="1"/>
  <c r="AC25" i="1"/>
  <c r="AC27" i="1"/>
  <c r="AC100" i="1"/>
  <c r="AC18" i="1"/>
  <c r="AC11" i="1"/>
  <c r="AC112" i="1"/>
  <c r="AC66" i="1"/>
  <c r="AC49" i="1"/>
  <c r="AC124" i="1"/>
  <c r="AC76" i="1"/>
  <c r="AC48" i="1"/>
  <c r="AC12" i="1"/>
  <c r="AD12" i="1" s="1"/>
  <c r="AI12" i="1" s="1"/>
  <c r="AC119" i="1"/>
  <c r="AC87" i="1"/>
  <c r="AC33" i="1"/>
  <c r="AC132" i="1"/>
  <c r="AC84" i="1"/>
  <c r="AC26" i="1"/>
  <c r="AC123" i="1"/>
  <c r="AC91" i="1"/>
  <c r="AD91" i="1" s="1"/>
  <c r="AI91" i="1" s="1"/>
  <c r="AC41" i="1"/>
  <c r="AC36" i="1"/>
  <c r="AC82" i="1"/>
  <c r="AC110" i="1"/>
  <c r="AD110" i="1" s="1"/>
  <c r="AI110" i="1" s="1"/>
  <c r="AC22" i="1"/>
  <c r="AC116" i="1"/>
  <c r="AC134" i="1"/>
  <c r="AC78" i="1"/>
  <c r="AC96" i="1"/>
  <c r="AC42" i="1"/>
  <c r="AC79" i="1"/>
  <c r="AC56" i="1"/>
  <c r="AD56" i="1" s="1"/>
  <c r="AI56" i="1" s="1"/>
  <c r="AC47" i="1"/>
  <c r="AC44" i="1"/>
  <c r="AC130" i="1"/>
  <c r="AC46" i="1"/>
  <c r="AD46" i="1" s="1"/>
  <c r="AI46" i="1" s="1"/>
  <c r="AC94" i="1"/>
  <c r="AC104" i="1"/>
  <c r="AC102" i="1"/>
  <c r="AD27" i="1"/>
  <c r="AI27" i="1" s="1"/>
  <c r="AD11" i="1"/>
  <c r="AI11" i="1" s="1"/>
  <c r="AD125" i="1"/>
  <c r="AI125" i="1" s="1"/>
  <c r="AD70" i="1"/>
  <c r="AI70" i="1" s="1"/>
  <c r="AD51" i="1"/>
  <c r="AI51" i="1" s="1"/>
  <c r="AD63" i="1"/>
  <c r="AI63" i="1" s="1"/>
  <c r="AD43" i="1"/>
  <c r="AI43" i="1" s="1"/>
  <c r="AD102" i="1"/>
  <c r="AI102" i="1" s="1"/>
  <c r="AD112" i="1"/>
  <c r="AI112" i="1" s="1"/>
  <c r="AD66" i="1"/>
  <c r="AI66" i="1" s="1"/>
  <c r="AD81" i="1"/>
  <c r="AI81" i="1" s="1"/>
  <c r="AD49" i="1"/>
  <c r="AI49" i="1" s="1"/>
  <c r="AD76" i="1"/>
  <c r="AI76" i="1" s="1"/>
  <c r="AD48" i="1"/>
  <c r="AI48" i="1" s="1"/>
  <c r="AD132" i="1"/>
  <c r="AI132" i="1" s="1"/>
  <c r="AD41" i="1"/>
  <c r="AI41" i="1" s="1"/>
  <c r="AD22" i="1"/>
  <c r="AI22" i="1" s="1"/>
  <c r="AD37" i="1"/>
  <c r="AI37" i="1" s="1"/>
  <c r="AD84" i="1"/>
  <c r="AI84" i="1" s="1"/>
  <c r="AD26" i="1"/>
  <c r="AI26" i="1" s="1"/>
  <c r="AD39" i="1"/>
  <c r="AI39" i="1" s="1"/>
  <c r="AD42" i="1"/>
  <c r="AI42" i="1" s="1"/>
  <c r="AD79" i="1"/>
  <c r="AI79" i="1" s="1"/>
  <c r="AD47" i="1"/>
  <c r="AI47" i="1" s="1"/>
  <c r="AD31" i="1"/>
  <c r="AI31" i="1" s="1"/>
  <c r="AD44" i="1"/>
  <c r="AI44" i="1" s="1"/>
  <c r="AD94" i="1"/>
  <c r="AI94" i="1" s="1"/>
  <c r="AD116" i="1"/>
  <c r="AI116" i="1" s="1"/>
  <c r="AD72" i="1"/>
  <c r="AI72" i="1" s="1"/>
  <c r="AD52" i="1"/>
  <c r="AI52" i="1" s="1"/>
  <c r="AD15" i="1"/>
  <c r="AI15" i="1" s="1"/>
  <c r="AD131" i="1"/>
  <c r="AI131" i="1" s="1"/>
  <c r="AD99" i="1"/>
  <c r="AI99" i="1" s="1"/>
  <c r="AD71" i="1"/>
  <c r="AI71" i="1" s="1"/>
  <c r="AD35" i="1"/>
  <c r="AI35" i="1" s="1"/>
  <c r="AD23" i="1"/>
  <c r="AI23" i="1" s="1"/>
  <c r="AD34" i="1"/>
  <c r="AI34" i="1" s="1"/>
  <c r="AD95" i="1"/>
  <c r="AI95" i="1" s="1"/>
  <c r="AD50" i="1"/>
  <c r="AI50" i="1" s="1"/>
  <c r="AD65" i="1"/>
  <c r="AI65" i="1" s="1"/>
  <c r="AD108" i="1"/>
  <c r="AI108" i="1" s="1"/>
  <c r="AD114" i="1"/>
  <c r="AI114" i="1" s="1"/>
  <c r="AD14" i="1"/>
  <c r="AI14" i="1" s="1"/>
  <c r="AD104" i="1"/>
  <c r="AI104" i="1" s="1"/>
  <c r="AD120" i="1"/>
  <c r="AI120" i="1" s="1"/>
  <c r="AD74" i="1"/>
  <c r="AI74" i="1" s="1"/>
  <c r="AD17" i="1"/>
  <c r="AI17" i="1" s="1"/>
  <c r="AD20" i="1"/>
  <c r="AI20" i="1" s="1"/>
  <c r="AD32" i="1"/>
  <c r="AI32" i="1" s="1"/>
  <c r="AD55" i="1"/>
  <c r="AI55" i="1" s="1"/>
  <c r="AD98" i="1"/>
  <c r="AI98" i="1" s="1"/>
  <c r="AD126" i="1"/>
  <c r="AI126" i="1" s="1"/>
  <c r="AD54" i="1"/>
  <c r="AI54" i="1" s="1"/>
  <c r="AD106" i="1"/>
  <c r="AI106" i="1" s="1"/>
  <c r="AD82" i="1"/>
  <c r="AI82" i="1" s="1"/>
  <c r="AD119" i="1"/>
  <c r="AI119" i="1" s="1"/>
  <c r="AD87" i="1"/>
  <c r="AI87" i="1" s="1"/>
  <c r="AD57" i="1"/>
  <c r="AI57" i="1" s="1"/>
  <c r="AD90" i="1"/>
  <c r="AI90" i="1" s="1"/>
  <c r="AD24" i="1"/>
  <c r="AI24" i="1" s="1"/>
  <c r="AD67" i="1"/>
  <c r="AI67" i="1" s="1"/>
  <c r="AD92" i="1"/>
  <c r="AI92" i="1" s="1"/>
  <c r="AD78" i="1"/>
  <c r="AI78" i="1" s="1"/>
  <c r="AD77" i="1"/>
  <c r="AI77" i="1" s="1"/>
  <c r="AD128" i="1"/>
  <c r="AI128" i="1" s="1"/>
  <c r="AD101" i="1"/>
  <c r="AI101" i="1" s="1"/>
  <c r="AD53" i="1"/>
  <c r="AI53" i="1" s="1"/>
  <c r="AD97" i="1"/>
  <c r="AI97" i="1" s="1"/>
  <c r="AD117" i="1"/>
  <c r="AI117" i="1" s="1"/>
  <c r="AD124" i="1"/>
  <c r="AI124" i="1" s="1"/>
  <c r="AD25" i="1"/>
  <c r="AI25" i="1" s="1"/>
  <c r="AD105" i="1"/>
  <c r="AI105" i="1" s="1"/>
  <c r="AD73" i="1"/>
  <c r="AI73" i="1" s="1"/>
  <c r="AD58" i="1"/>
  <c r="AI58" i="1" s="1"/>
  <c r="AD61" i="1"/>
  <c r="AI61" i="1" s="1"/>
  <c r="AD86" i="1"/>
  <c r="AI86" i="1" s="1"/>
  <c r="AD38" i="1"/>
  <c r="AI38" i="1" s="1"/>
  <c r="AD85" i="1"/>
  <c r="AI85" i="1" s="1"/>
  <c r="AD21" i="1"/>
  <c r="AI21" i="1" s="1"/>
  <c r="AD40" i="1"/>
  <c r="AI40" i="1" s="1"/>
  <c r="AD89" i="1"/>
  <c r="AI89" i="1" s="1"/>
  <c r="AD127" i="1"/>
  <c r="AI127" i="1" s="1"/>
  <c r="AD121" i="1"/>
  <c r="AI121" i="1" s="1"/>
  <c r="AD33" i="1"/>
  <c r="AI33" i="1" s="1"/>
  <c r="AD109" i="1"/>
  <c r="AI109" i="1" s="1"/>
  <c r="AD45" i="1"/>
  <c r="AI45" i="1" s="1"/>
  <c r="AD16" i="1"/>
  <c r="AI16" i="1" s="1"/>
  <c r="AD28" i="1"/>
  <c r="AI28" i="1" s="1"/>
  <c r="AD30" i="1"/>
  <c r="AI30" i="1" s="1"/>
  <c r="AD122" i="1"/>
  <c r="AI122" i="1" s="1"/>
  <c r="AD93" i="1"/>
  <c r="AI93" i="1" s="1"/>
  <c r="AD29" i="1"/>
  <c r="AI29" i="1" s="1"/>
  <c r="AD103" i="1"/>
  <c r="AI103" i="1" s="1"/>
  <c r="AD134" i="1"/>
  <c r="AI134" i="1" s="1"/>
  <c r="AD100" i="1"/>
  <c r="AI100" i="1" s="1"/>
  <c r="AD62" i="1"/>
  <c r="AI62" i="1" s="1"/>
  <c r="AD129" i="1"/>
  <c r="AI129" i="1" s="1"/>
  <c r="AD113" i="1"/>
  <c r="AI113" i="1" s="1"/>
  <c r="AD118" i="1"/>
  <c r="AI118" i="1" s="1"/>
  <c r="AD13" i="1"/>
  <c r="AI13" i="1" s="1"/>
  <c r="AD130" i="1"/>
  <c r="AI130" i="1" s="1"/>
  <c r="AD18" i="1"/>
  <c r="AI18" i="1" s="1"/>
  <c r="AD133" i="1"/>
  <c r="AI133" i="1" s="1"/>
  <c r="AD69" i="1"/>
  <c r="AI69" i="1" s="1"/>
  <c r="AD80" i="1"/>
  <c r="AI80" i="1" s="1"/>
  <c r="AD68" i="1"/>
  <c r="AI68" i="1" s="1"/>
  <c r="AD10" i="1"/>
  <c r="AI10" i="1" s="1"/>
  <c r="AD19" i="1"/>
  <c r="AI19" i="1" s="1"/>
  <c r="AD107" i="1"/>
  <c r="AI107" i="1" s="1"/>
  <c r="AD36" i="1"/>
  <c r="AI36" i="1" s="1"/>
  <c r="AD115" i="1"/>
  <c r="AI115" i="1" s="1"/>
  <c r="AD75" i="1"/>
  <c r="AI75" i="1" s="1"/>
  <c r="AD60" i="1"/>
  <c r="AI60" i="1" s="1"/>
  <c r="AD96" i="1"/>
  <c r="AI96" i="1" s="1"/>
  <c r="AD123" i="1"/>
  <c r="AI123" i="1" s="1"/>
  <c r="AK38" i="1" l="1"/>
  <c r="AK42" i="1"/>
  <c r="AK46" i="1"/>
  <c r="AK50" i="1"/>
  <c r="AK54" i="1"/>
  <c r="AK58" i="1"/>
  <c r="AK62" i="1"/>
  <c r="AK66" i="1"/>
  <c r="AK70" i="1"/>
  <c r="AK74" i="1"/>
  <c r="AK78" i="1"/>
  <c r="AK82" i="1"/>
  <c r="AK86" i="1"/>
  <c r="AK90" i="1"/>
  <c r="AK94" i="1"/>
  <c r="AK98" i="1"/>
  <c r="AK102" i="1"/>
  <c r="AK106" i="1"/>
  <c r="AK110" i="1"/>
  <c r="AK114" i="1"/>
  <c r="AK118" i="1"/>
  <c r="AK122" i="1"/>
  <c r="AK126" i="1"/>
  <c r="AK130" i="1"/>
  <c r="AK134" i="1"/>
  <c r="AK20" i="1"/>
  <c r="AK24" i="1"/>
  <c r="AK28" i="1"/>
  <c r="AK32" i="1"/>
  <c r="AK36" i="1"/>
  <c r="AK14" i="1"/>
  <c r="AK49" i="1"/>
  <c r="AK57" i="1"/>
  <c r="AK65" i="1"/>
  <c r="AK77" i="1"/>
  <c r="AK89" i="1"/>
  <c r="AK101" i="1"/>
  <c r="AK113" i="1"/>
  <c r="AK125" i="1"/>
  <c r="AK19" i="1"/>
  <c r="AK31" i="1"/>
  <c r="AK11" i="1"/>
  <c r="AK39" i="1"/>
  <c r="AK43" i="1"/>
  <c r="AK47" i="1"/>
  <c r="AK51" i="1"/>
  <c r="AK55" i="1"/>
  <c r="AK59" i="1"/>
  <c r="AK63" i="1"/>
  <c r="AK67" i="1"/>
  <c r="AK71" i="1"/>
  <c r="AK75" i="1"/>
  <c r="AK79" i="1"/>
  <c r="AK83" i="1"/>
  <c r="AK87" i="1"/>
  <c r="AK91" i="1"/>
  <c r="AK95" i="1"/>
  <c r="AK99" i="1"/>
  <c r="AK103" i="1"/>
  <c r="AK107" i="1"/>
  <c r="AK111" i="1"/>
  <c r="AK115" i="1"/>
  <c r="AK119" i="1"/>
  <c r="AK123" i="1"/>
  <c r="AK127" i="1"/>
  <c r="AK131" i="1"/>
  <c r="AK17" i="1"/>
  <c r="AK21" i="1"/>
  <c r="AK25" i="1"/>
  <c r="AK29" i="1"/>
  <c r="AK33" i="1"/>
  <c r="AK37" i="1"/>
  <c r="AK15" i="1"/>
  <c r="AK41" i="1"/>
  <c r="AK69" i="1"/>
  <c r="AK85" i="1"/>
  <c r="AK97" i="1"/>
  <c r="AK109" i="1"/>
  <c r="AK121" i="1"/>
  <c r="AK133" i="1"/>
  <c r="AK27" i="1"/>
  <c r="AK13" i="1"/>
  <c r="AK40" i="1"/>
  <c r="AK44" i="1"/>
  <c r="AK48" i="1"/>
  <c r="AK52" i="1"/>
  <c r="AK56" i="1"/>
  <c r="AK60" i="1"/>
  <c r="AK64" i="1"/>
  <c r="AK68" i="1"/>
  <c r="AK72" i="1"/>
  <c r="AK76" i="1"/>
  <c r="AK80" i="1"/>
  <c r="AK84" i="1"/>
  <c r="AK88" i="1"/>
  <c r="AK92" i="1"/>
  <c r="AK96" i="1"/>
  <c r="AK100" i="1"/>
  <c r="AK104" i="1"/>
  <c r="AK108" i="1"/>
  <c r="AK112" i="1"/>
  <c r="AK116" i="1"/>
  <c r="AK120" i="1"/>
  <c r="AK124" i="1"/>
  <c r="AK128" i="1"/>
  <c r="AK132" i="1"/>
  <c r="AK18" i="1"/>
  <c r="AK22" i="1"/>
  <c r="AK26" i="1"/>
  <c r="AK30" i="1"/>
  <c r="AK34" i="1"/>
  <c r="AK12" i="1"/>
  <c r="AK16" i="1"/>
  <c r="AK45" i="1"/>
  <c r="AK53" i="1"/>
  <c r="AK61" i="1"/>
  <c r="AK73" i="1"/>
  <c r="AK81" i="1"/>
  <c r="AK93" i="1"/>
  <c r="AK105" i="1"/>
  <c r="AK117" i="1"/>
  <c r="AK129" i="1"/>
  <c r="AK23" i="1"/>
  <c r="AK35" i="1"/>
</calcChain>
</file>

<file path=xl/sharedStrings.xml><?xml version="1.0" encoding="utf-8"?>
<sst xmlns="http://schemas.openxmlformats.org/spreadsheetml/2006/main" count="79" uniqueCount="36">
  <si>
    <t>h</t>
  </si>
  <si>
    <t>k</t>
  </si>
  <si>
    <t>l</t>
  </si>
  <si>
    <t>x</t>
  </si>
  <si>
    <t>y</t>
  </si>
  <si>
    <t>z</t>
  </si>
  <si>
    <t>Atom 1</t>
  </si>
  <si>
    <t>Atom 2</t>
  </si>
  <si>
    <t>Atom 3</t>
  </si>
  <si>
    <t>Atom 4</t>
  </si>
  <si>
    <t>Atom 5</t>
  </si>
  <si>
    <t>Atom 6</t>
  </si>
  <si>
    <t>Atom 7</t>
  </si>
  <si>
    <t>Atom 8</t>
  </si>
  <si>
    <t>q</t>
  </si>
  <si>
    <t>Mult</t>
  </si>
  <si>
    <t>Index</t>
  </si>
  <si>
    <t>nm</t>
  </si>
  <si>
    <t>k =</t>
  </si>
  <si>
    <t xml:space="preserve"> /nm</t>
  </si>
  <si>
    <t>(rad)</t>
  </si>
  <si>
    <t>(deg)</t>
  </si>
  <si>
    <r>
      <rPr>
        <sz val="11"/>
        <color theme="1"/>
        <rFont val="Symbol"/>
        <family val="1"/>
        <charset val="2"/>
      </rPr>
      <t xml:space="preserve">l </t>
    </r>
    <r>
      <rPr>
        <sz val="11"/>
        <color theme="1"/>
        <rFont val="Calibri"/>
        <family val="2"/>
        <scheme val="minor"/>
      </rPr>
      <t>=</t>
    </r>
  </si>
  <si>
    <t>X-ray wavelength</t>
  </si>
  <si>
    <t xml:space="preserve">Lattice constant, a = </t>
  </si>
  <si>
    <t>Normalised</t>
  </si>
  <si>
    <t>LP</t>
  </si>
  <si>
    <t>Template/D.Martin/PHYS306/2015</t>
  </si>
  <si>
    <t>q*R</t>
  </si>
  <si>
    <t>cos(q*R)</t>
  </si>
  <si>
    <t>sin(q*R)</t>
  </si>
  <si>
    <t>a</t>
  </si>
  <si>
    <t>CsCl</t>
  </si>
  <si>
    <t>Cs</t>
  </si>
  <si>
    <t>Cl</t>
  </si>
  <si>
    <t>Diffraction from a simple cubic crystal of lattice constant 0.659 nm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</si>
</sst>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i/>
      <sz val="11"/>
      <color theme="1"/>
      <name val="Symbol"/>
      <family val="1"/>
      <charset val="2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1" fillId="0" borderId="0" xfId="0" applyFont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0" borderId="0" xfId="0" applyAlignment="1">
      <alignment horizontal="right"/>
    </xf>
    <xf numFmtId="0" fontId="0" fillId="0" borderId="13" xfId="0" applyBorder="1"/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0" fillId="2" borderId="1" xfId="0" applyFill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164" fontId="0" fillId="3" borderId="6" xfId="0" applyNumberFormat="1" applyFill="1" applyBorder="1" applyAlignment="1">
      <alignment horizontal="center"/>
    </xf>
    <xf numFmtId="1" fontId="0" fillId="3" borderId="7" xfId="0" applyNumberFormat="1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200" b="0"/>
              <a:t>Diffraction</a:t>
            </a:r>
            <a:r>
              <a:rPr lang="en-GB" sz="1200" b="0" baseline="0"/>
              <a:t> from a CsCl crystal </a:t>
            </a:r>
            <a:endParaRPr lang="en-GB" sz="1200" b="0"/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solidFill>
                <a:schemeClr val="bg1"/>
              </a:solidFill>
              <a:ln>
                <a:solidFill>
                  <a:sysClr val="windowText" lastClr="000000"/>
                </a:solidFill>
              </a:ln>
            </c:spPr>
          </c:marker>
          <c:errBars>
            <c:errDir val="y"/>
            <c:errBarType val="minus"/>
            <c:errValType val="percentage"/>
            <c:noEndCap val="1"/>
            <c:val val="100"/>
          </c:errBars>
          <c:xVal>
            <c:numRef>
              <c:f>Sheet1!$AJ$10:$AJ$134</c:f>
              <c:numCache>
                <c:formatCode>General</c:formatCode>
                <c:ptCount val="125"/>
                <c:pt idx="0">
                  <c:v>0</c:v>
                </c:pt>
                <c:pt idx="1">
                  <c:v>6.7099784397123541</c:v>
                </c:pt>
                <c:pt idx="2">
                  <c:v>13.514262431824092</c:v>
                </c:pt>
                <c:pt idx="3">
                  <c:v>20.519803470332043</c:v>
                </c:pt>
                <c:pt idx="4">
                  <c:v>27.864024284869888</c:v>
                </c:pt>
                <c:pt idx="5">
                  <c:v>6.7099784397123541</c:v>
                </c:pt>
                <c:pt idx="6">
                  <c:v>9.511290053946226</c:v>
                </c:pt>
                <c:pt idx="7">
                  <c:v>15.145460202029952</c:v>
                </c:pt>
                <c:pt idx="8">
                  <c:v>21.684305231007333</c:v>
                </c:pt>
                <c:pt idx="9">
                  <c:v>28.800343479869195</c:v>
                </c:pt>
                <c:pt idx="10">
                  <c:v>13.514262431824092</c:v>
                </c:pt>
                <c:pt idx="11">
                  <c:v>15.145460202029952</c:v>
                </c:pt>
                <c:pt idx="12">
                  <c:v>19.29814873694832</c:v>
                </c:pt>
                <c:pt idx="13">
                  <c:v>24.9158022249994</c:v>
                </c:pt>
                <c:pt idx="14">
                  <c:v>31.502846466912494</c:v>
                </c:pt>
                <c:pt idx="15">
                  <c:v>20.519803470332043</c:v>
                </c:pt>
                <c:pt idx="16">
                  <c:v>21.684305231007333</c:v>
                </c:pt>
                <c:pt idx="17">
                  <c:v>24.9158022249994</c:v>
                </c:pt>
                <c:pt idx="18">
                  <c:v>29.717624878165697</c:v>
                </c:pt>
                <c:pt idx="19">
                  <c:v>35.747800698581095</c:v>
                </c:pt>
                <c:pt idx="20">
                  <c:v>27.864024284869888</c:v>
                </c:pt>
                <c:pt idx="21">
                  <c:v>28.800343479869195</c:v>
                </c:pt>
                <c:pt idx="22">
                  <c:v>31.502846466912494</c:v>
                </c:pt>
                <c:pt idx="23">
                  <c:v>35.747800698581095</c:v>
                </c:pt>
                <c:pt idx="24">
                  <c:v>41.373724201829653</c:v>
                </c:pt>
                <c:pt idx="25">
                  <c:v>6.7099784397123541</c:v>
                </c:pt>
                <c:pt idx="26">
                  <c:v>9.511290053946226</c:v>
                </c:pt>
                <c:pt idx="27">
                  <c:v>15.145460202029952</c:v>
                </c:pt>
                <c:pt idx="28">
                  <c:v>21.684305231007333</c:v>
                </c:pt>
                <c:pt idx="29">
                  <c:v>28.800343479869195</c:v>
                </c:pt>
                <c:pt idx="30">
                  <c:v>9.511290053946226</c:v>
                </c:pt>
                <c:pt idx="31">
                  <c:v>11.676124485655766</c:v>
                </c:pt>
                <c:pt idx="32">
                  <c:v>16.631037253855045</c:v>
                </c:pt>
                <c:pt idx="33">
                  <c:v>22.80069201131791</c:v>
                </c:pt>
                <c:pt idx="34">
                  <c:v>29.717624878165697</c:v>
                </c:pt>
                <c:pt idx="35">
                  <c:v>15.145460202029952</c:v>
                </c:pt>
                <c:pt idx="36">
                  <c:v>16.631037253855045</c:v>
                </c:pt>
                <c:pt idx="37">
                  <c:v>20.519803470332043</c:v>
                </c:pt>
                <c:pt idx="38">
                  <c:v>25.924671907627872</c:v>
                </c:pt>
                <c:pt idx="39">
                  <c:v>32.374102817569934</c:v>
                </c:pt>
                <c:pt idx="40">
                  <c:v>21.684305231007333</c:v>
                </c:pt>
                <c:pt idx="41">
                  <c:v>22.80069201131791</c:v>
                </c:pt>
                <c:pt idx="42">
                  <c:v>25.924671907627872</c:v>
                </c:pt>
                <c:pt idx="43">
                  <c:v>30.617872904482731</c:v>
                </c:pt>
                <c:pt idx="44">
                  <c:v>36.568850032014282</c:v>
                </c:pt>
                <c:pt idx="45">
                  <c:v>28.800343479869195</c:v>
                </c:pt>
                <c:pt idx="46">
                  <c:v>29.717624878165697</c:v>
                </c:pt>
                <c:pt idx="47">
                  <c:v>32.374102817569934</c:v>
                </c:pt>
                <c:pt idx="48">
                  <c:v>36.568850032014282</c:v>
                </c:pt>
                <c:pt idx="49">
                  <c:v>42.160983402125304</c:v>
                </c:pt>
                <c:pt idx="50">
                  <c:v>13.514262431824092</c:v>
                </c:pt>
                <c:pt idx="51">
                  <c:v>15.145460202029952</c:v>
                </c:pt>
                <c:pt idx="52">
                  <c:v>19.29814873694832</c:v>
                </c:pt>
                <c:pt idx="53">
                  <c:v>24.9158022249994</c:v>
                </c:pt>
                <c:pt idx="54">
                  <c:v>31.502846466912494</c:v>
                </c:pt>
                <c:pt idx="55">
                  <c:v>15.145460202029952</c:v>
                </c:pt>
                <c:pt idx="56">
                  <c:v>16.631037253855045</c:v>
                </c:pt>
                <c:pt idx="57">
                  <c:v>20.519803470332043</c:v>
                </c:pt>
                <c:pt idx="58">
                  <c:v>25.924671907627872</c:v>
                </c:pt>
                <c:pt idx="59">
                  <c:v>32.374102817569934</c:v>
                </c:pt>
                <c:pt idx="60">
                  <c:v>19.29814873694832</c:v>
                </c:pt>
                <c:pt idx="61">
                  <c:v>20.519803470332043</c:v>
                </c:pt>
                <c:pt idx="62">
                  <c:v>23.875991815516066</c:v>
                </c:pt>
                <c:pt idx="63">
                  <c:v>28.800343479869195</c:v>
                </c:pt>
                <c:pt idx="64">
                  <c:v>34.918796472883564</c:v>
                </c:pt>
                <c:pt idx="65">
                  <c:v>24.9158022249994</c:v>
                </c:pt>
                <c:pt idx="66">
                  <c:v>25.924671907627872</c:v>
                </c:pt>
                <c:pt idx="67">
                  <c:v>28.800343479869195</c:v>
                </c:pt>
                <c:pt idx="68">
                  <c:v>33.233032175560147</c:v>
                </c:pt>
                <c:pt idx="69">
                  <c:v>38.992790271226859</c:v>
                </c:pt>
                <c:pt idx="70">
                  <c:v>31.502846466912494</c:v>
                </c:pt>
                <c:pt idx="71">
                  <c:v>32.374102817569934</c:v>
                </c:pt>
                <c:pt idx="72">
                  <c:v>34.918796472883564</c:v>
                </c:pt>
                <c:pt idx="73">
                  <c:v>38.992790271226859</c:v>
                </c:pt>
                <c:pt idx="74">
                  <c:v>44.512287942646267</c:v>
                </c:pt>
                <c:pt idx="75">
                  <c:v>20.519803470332043</c:v>
                </c:pt>
                <c:pt idx="76">
                  <c:v>21.684305231007333</c:v>
                </c:pt>
                <c:pt idx="77">
                  <c:v>24.9158022249994</c:v>
                </c:pt>
                <c:pt idx="78">
                  <c:v>29.717624878165697</c:v>
                </c:pt>
                <c:pt idx="79">
                  <c:v>35.747800698581095</c:v>
                </c:pt>
                <c:pt idx="80">
                  <c:v>21.684305231007333</c:v>
                </c:pt>
                <c:pt idx="81">
                  <c:v>22.80069201131791</c:v>
                </c:pt>
                <c:pt idx="82">
                  <c:v>25.924671907627872</c:v>
                </c:pt>
                <c:pt idx="83">
                  <c:v>30.617872904482731</c:v>
                </c:pt>
                <c:pt idx="84">
                  <c:v>36.568850032014282</c:v>
                </c:pt>
                <c:pt idx="85">
                  <c:v>24.9158022249994</c:v>
                </c:pt>
                <c:pt idx="86">
                  <c:v>25.924671907627872</c:v>
                </c:pt>
                <c:pt idx="87">
                  <c:v>28.800343479869195</c:v>
                </c:pt>
                <c:pt idx="88">
                  <c:v>33.233032175560147</c:v>
                </c:pt>
                <c:pt idx="89">
                  <c:v>38.992790271226859</c:v>
                </c:pt>
                <c:pt idx="90">
                  <c:v>29.717624878165697</c:v>
                </c:pt>
                <c:pt idx="91">
                  <c:v>30.617872904482731</c:v>
                </c:pt>
                <c:pt idx="92">
                  <c:v>33.233032175560147</c:v>
                </c:pt>
                <c:pt idx="93">
                  <c:v>37.382825703974667</c:v>
                </c:pt>
                <c:pt idx="94">
                  <c:v>42.946096770602871</c:v>
                </c:pt>
                <c:pt idx="95">
                  <c:v>35.747800698581095</c:v>
                </c:pt>
                <c:pt idx="96">
                  <c:v>36.568850032014282</c:v>
                </c:pt>
                <c:pt idx="97">
                  <c:v>38.992790271226859</c:v>
                </c:pt>
                <c:pt idx="98">
                  <c:v>42.946096770602871</c:v>
                </c:pt>
                <c:pt idx="99">
                  <c:v>48.431651462574685</c:v>
                </c:pt>
                <c:pt idx="100">
                  <c:v>27.864024284869888</c:v>
                </c:pt>
                <c:pt idx="101">
                  <c:v>28.800343479869195</c:v>
                </c:pt>
                <c:pt idx="102">
                  <c:v>31.502846466912494</c:v>
                </c:pt>
                <c:pt idx="103">
                  <c:v>35.747800698581095</c:v>
                </c:pt>
                <c:pt idx="104">
                  <c:v>41.373724201829653</c:v>
                </c:pt>
                <c:pt idx="105">
                  <c:v>28.800343479869195</c:v>
                </c:pt>
                <c:pt idx="106">
                  <c:v>29.717624878165697</c:v>
                </c:pt>
                <c:pt idx="107">
                  <c:v>32.374102817569934</c:v>
                </c:pt>
                <c:pt idx="108">
                  <c:v>36.568850032014282</c:v>
                </c:pt>
                <c:pt idx="109">
                  <c:v>42.160983402125304</c:v>
                </c:pt>
                <c:pt idx="110">
                  <c:v>31.502846466912494</c:v>
                </c:pt>
                <c:pt idx="111">
                  <c:v>32.374102817569934</c:v>
                </c:pt>
                <c:pt idx="112">
                  <c:v>34.918796472883564</c:v>
                </c:pt>
                <c:pt idx="113">
                  <c:v>38.992790271226859</c:v>
                </c:pt>
                <c:pt idx="114">
                  <c:v>44.512287942646267</c:v>
                </c:pt>
                <c:pt idx="115">
                  <c:v>35.747800698581095</c:v>
                </c:pt>
                <c:pt idx="116">
                  <c:v>36.568850032014282</c:v>
                </c:pt>
                <c:pt idx="117">
                  <c:v>38.992790271226859</c:v>
                </c:pt>
                <c:pt idx="118">
                  <c:v>42.946096770602871</c:v>
                </c:pt>
                <c:pt idx="119">
                  <c:v>48.431651462574685</c:v>
                </c:pt>
                <c:pt idx="120">
                  <c:v>41.373724201829653</c:v>
                </c:pt>
                <c:pt idx="121">
                  <c:v>42.160983402125304</c:v>
                </c:pt>
                <c:pt idx="122">
                  <c:v>44.512287942646267</c:v>
                </c:pt>
                <c:pt idx="123">
                  <c:v>48.431651462574685</c:v>
                </c:pt>
                <c:pt idx="124">
                  <c:v>54.04875978489639</c:v>
                </c:pt>
              </c:numCache>
            </c:numRef>
          </c:xVal>
          <c:yVal>
            <c:numRef>
              <c:f>Sheet1!$AK$10:$AK$134</c:f>
              <c:numCache>
                <c:formatCode>0.00</c:formatCode>
                <c:ptCount val="125"/>
                <c:pt idx="0">
                  <c:v>0</c:v>
                </c:pt>
                <c:pt idx="1">
                  <c:v>26.672185247337765</c:v>
                </c:pt>
                <c:pt idx="2">
                  <c:v>20.777232466141633</c:v>
                </c:pt>
                <c:pt idx="3">
                  <c:v>3.2618081521386038</c:v>
                </c:pt>
                <c:pt idx="4">
                  <c:v>3.4037603071935449</c:v>
                </c:pt>
                <c:pt idx="5">
                  <c:v>26.672185247337765</c:v>
                </c:pt>
                <c:pt idx="6">
                  <c:v>100</c:v>
                </c:pt>
                <c:pt idx="7">
                  <c:v>13.938473593156228</c:v>
                </c:pt>
                <c:pt idx="8">
                  <c:v>25.483834801284473</c:v>
                </c:pt>
                <c:pt idx="9">
                  <c:v>4.1929385030786381</c:v>
                </c:pt>
                <c:pt idx="10">
                  <c:v>20.777232466141633</c:v>
                </c:pt>
                <c:pt idx="11">
                  <c:v>13.938473593156228</c:v>
                </c:pt>
                <c:pt idx="12">
                  <c:v>17.053339640980237</c:v>
                </c:pt>
                <c:pt idx="13">
                  <c:v>4.0154499277156033</c:v>
                </c:pt>
                <c:pt idx="14">
                  <c:v>10.017378166593652</c:v>
                </c:pt>
                <c:pt idx="15">
                  <c:v>3.2618081521386038</c:v>
                </c:pt>
                <c:pt idx="16">
                  <c:v>25.483834801284473</c:v>
                </c:pt>
                <c:pt idx="17">
                  <c:v>4.0154499277156033</c:v>
                </c:pt>
                <c:pt idx="18">
                  <c:v>11.590263772751717</c:v>
                </c:pt>
                <c:pt idx="19">
                  <c:v>1.6285386944193847</c:v>
                </c:pt>
                <c:pt idx="20">
                  <c:v>3.4037603071935449</c:v>
                </c:pt>
                <c:pt idx="21">
                  <c:v>4.1929385030786381</c:v>
                </c:pt>
                <c:pt idx="22">
                  <c:v>10.017378166593652</c:v>
                </c:pt>
                <c:pt idx="23">
                  <c:v>1.6285386944193847</c:v>
                </c:pt>
                <c:pt idx="24">
                  <c:v>2.5338857390209286</c:v>
                </c:pt>
                <c:pt idx="25">
                  <c:v>26.672185247337765</c:v>
                </c:pt>
                <c:pt idx="26">
                  <c:v>100</c:v>
                </c:pt>
                <c:pt idx="27">
                  <c:v>13.938473593156228</c:v>
                </c:pt>
                <c:pt idx="28">
                  <c:v>25.483834801284473</c:v>
                </c:pt>
                <c:pt idx="29">
                  <c:v>4.1929385030786381</c:v>
                </c:pt>
                <c:pt idx="30">
                  <c:v>100</c:v>
                </c:pt>
                <c:pt idx="31">
                  <c:v>8.9033481432263173</c:v>
                </c:pt>
                <c:pt idx="32">
                  <c:v>49.468668351138128</c:v>
                </c:pt>
                <c:pt idx="33">
                  <c:v>5.0124647483449865</c:v>
                </c:pt>
                <c:pt idx="34">
                  <c:v>23.180527545503434</c:v>
                </c:pt>
                <c:pt idx="35">
                  <c:v>13.938473593156228</c:v>
                </c:pt>
                <c:pt idx="36">
                  <c:v>49.468668351138128</c:v>
                </c:pt>
                <c:pt idx="37">
                  <c:v>13.047232608554415</c:v>
                </c:pt>
                <c:pt idx="38">
                  <c:v>32.611846108290848</c:v>
                </c:pt>
                <c:pt idx="39">
                  <c:v>4.1730831995999784</c:v>
                </c:pt>
                <c:pt idx="40">
                  <c:v>25.483834801284473</c:v>
                </c:pt>
                <c:pt idx="41">
                  <c:v>5.0124647483449865</c:v>
                </c:pt>
                <c:pt idx="42">
                  <c:v>32.611846108290848</c:v>
                </c:pt>
                <c:pt idx="43">
                  <c:v>2.3987437823656039</c:v>
                </c:pt>
                <c:pt idx="44">
                  <c:v>13.800038491501715</c:v>
                </c:pt>
                <c:pt idx="45">
                  <c:v>4.1929385030786381</c:v>
                </c:pt>
                <c:pt idx="46">
                  <c:v>23.180527545503434</c:v>
                </c:pt>
                <c:pt idx="47">
                  <c:v>4.1730831995999784</c:v>
                </c:pt>
                <c:pt idx="48">
                  <c:v>13.800038491501715</c:v>
                </c:pt>
                <c:pt idx="49">
                  <c:v>1.0780640684780811</c:v>
                </c:pt>
                <c:pt idx="50">
                  <c:v>20.777232466141633</c:v>
                </c:pt>
                <c:pt idx="51">
                  <c:v>13.938473593156228</c:v>
                </c:pt>
                <c:pt idx="52">
                  <c:v>17.053339640980237</c:v>
                </c:pt>
                <c:pt idx="53">
                  <c:v>4.0154499277156033</c:v>
                </c:pt>
                <c:pt idx="54">
                  <c:v>10.017378166593652</c:v>
                </c:pt>
                <c:pt idx="55">
                  <c:v>13.938473593156228</c:v>
                </c:pt>
                <c:pt idx="56">
                  <c:v>49.468668351138128</c:v>
                </c:pt>
                <c:pt idx="57">
                  <c:v>13.047232608554415</c:v>
                </c:pt>
                <c:pt idx="58">
                  <c:v>32.611846108290848</c:v>
                </c:pt>
                <c:pt idx="59">
                  <c:v>4.1730831995999784</c:v>
                </c:pt>
                <c:pt idx="60">
                  <c:v>17.053339640980237</c:v>
                </c:pt>
                <c:pt idx="61">
                  <c:v>13.047232608554415</c:v>
                </c:pt>
                <c:pt idx="62">
                  <c:v>6.6773440313425674</c:v>
                </c:pt>
                <c:pt idx="63">
                  <c:v>8.3858770061572763</c:v>
                </c:pt>
                <c:pt idx="64">
                  <c:v>7.7442683581876173</c:v>
                </c:pt>
                <c:pt idx="65">
                  <c:v>4.0154499277156033</c:v>
                </c:pt>
                <c:pt idx="66">
                  <c:v>32.611846108290848</c:v>
                </c:pt>
                <c:pt idx="67">
                  <c:v>8.3858770061572763</c:v>
                </c:pt>
                <c:pt idx="68">
                  <c:v>8.7640256633056115</c:v>
                </c:pt>
                <c:pt idx="69">
                  <c:v>2.6211423838258328</c:v>
                </c:pt>
                <c:pt idx="70">
                  <c:v>10.017378166593652</c:v>
                </c:pt>
                <c:pt idx="71">
                  <c:v>4.1730831995999784</c:v>
                </c:pt>
                <c:pt idx="72">
                  <c:v>7.7442683581876173</c:v>
                </c:pt>
                <c:pt idx="73">
                  <c:v>2.6211423838258328</c:v>
                </c:pt>
                <c:pt idx="74">
                  <c:v>4.2211303783593088</c:v>
                </c:pt>
                <c:pt idx="75">
                  <c:v>3.2618081521386038</c:v>
                </c:pt>
                <c:pt idx="76">
                  <c:v>25.483834801284473</c:v>
                </c:pt>
                <c:pt idx="77">
                  <c:v>4.0154499277156033</c:v>
                </c:pt>
                <c:pt idx="78">
                  <c:v>11.590263772751717</c:v>
                </c:pt>
                <c:pt idx="79">
                  <c:v>1.6285386944193847</c:v>
                </c:pt>
                <c:pt idx="80">
                  <c:v>25.483834801284473</c:v>
                </c:pt>
                <c:pt idx="81">
                  <c:v>5.0124647483449865</c:v>
                </c:pt>
                <c:pt idx="82">
                  <c:v>32.611846108290848</c:v>
                </c:pt>
                <c:pt idx="83">
                  <c:v>2.3987437823656039</c:v>
                </c:pt>
                <c:pt idx="84">
                  <c:v>13.800038491501715</c:v>
                </c:pt>
                <c:pt idx="85">
                  <c:v>4.0154499277156033</c:v>
                </c:pt>
                <c:pt idx="86">
                  <c:v>32.611846108290848</c:v>
                </c:pt>
                <c:pt idx="87">
                  <c:v>8.3858770061572763</c:v>
                </c:pt>
                <c:pt idx="88">
                  <c:v>8.7640256633056115</c:v>
                </c:pt>
                <c:pt idx="89">
                  <c:v>2.6211423838258328</c:v>
                </c:pt>
                <c:pt idx="90">
                  <c:v>11.590263772751717</c:v>
                </c:pt>
                <c:pt idx="91">
                  <c:v>2.3987437823656039</c:v>
                </c:pt>
                <c:pt idx="92">
                  <c:v>8.7640256633056115</c:v>
                </c:pt>
                <c:pt idx="93">
                  <c:v>0.48542242168795724</c:v>
                </c:pt>
                <c:pt idx="94">
                  <c:v>4.6165688278347918</c:v>
                </c:pt>
                <c:pt idx="95">
                  <c:v>1.6285386944193847</c:v>
                </c:pt>
                <c:pt idx="96">
                  <c:v>13.800038491501715</c:v>
                </c:pt>
                <c:pt idx="97">
                  <c:v>2.6211423838258328</c:v>
                </c:pt>
                <c:pt idx="98">
                  <c:v>4.6165688278347918</c:v>
                </c:pt>
                <c:pt idx="99">
                  <c:v>0.76225135725873727</c:v>
                </c:pt>
                <c:pt idx="100">
                  <c:v>3.4037603071935449</c:v>
                </c:pt>
                <c:pt idx="101">
                  <c:v>4.1929385030786381</c:v>
                </c:pt>
                <c:pt idx="102">
                  <c:v>10.017378166593652</c:v>
                </c:pt>
                <c:pt idx="103">
                  <c:v>1.6285386944193847</c:v>
                </c:pt>
                <c:pt idx="104">
                  <c:v>2.5338857390209286</c:v>
                </c:pt>
                <c:pt idx="105">
                  <c:v>4.1929385030786381</c:v>
                </c:pt>
                <c:pt idx="106">
                  <c:v>23.180527545503434</c:v>
                </c:pt>
                <c:pt idx="107">
                  <c:v>4.1730831995999784</c:v>
                </c:pt>
                <c:pt idx="108">
                  <c:v>13.800038491501715</c:v>
                </c:pt>
                <c:pt idx="109">
                  <c:v>1.0780640684780811</c:v>
                </c:pt>
                <c:pt idx="110">
                  <c:v>10.017378166593652</c:v>
                </c:pt>
                <c:pt idx="111">
                  <c:v>4.1730831995999784</c:v>
                </c:pt>
                <c:pt idx="112">
                  <c:v>7.7442683581876173</c:v>
                </c:pt>
                <c:pt idx="113">
                  <c:v>2.6211423838258328</c:v>
                </c:pt>
                <c:pt idx="114">
                  <c:v>4.2211303783593088</c:v>
                </c:pt>
                <c:pt idx="115">
                  <c:v>1.6285386944193847</c:v>
                </c:pt>
                <c:pt idx="116">
                  <c:v>13.800038491501715</c:v>
                </c:pt>
                <c:pt idx="117">
                  <c:v>2.6211423838258328</c:v>
                </c:pt>
                <c:pt idx="118">
                  <c:v>4.6165688278347918</c:v>
                </c:pt>
                <c:pt idx="119">
                  <c:v>0.76225135725873727</c:v>
                </c:pt>
                <c:pt idx="120">
                  <c:v>2.5338857390209286</c:v>
                </c:pt>
                <c:pt idx="121">
                  <c:v>1.0780640684780811</c:v>
                </c:pt>
                <c:pt idx="122">
                  <c:v>4.2211303783593088</c:v>
                </c:pt>
                <c:pt idx="123">
                  <c:v>0.76225135725873727</c:v>
                </c:pt>
                <c:pt idx="124">
                  <c:v>0.86605001492706302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975-48D1-841E-6D660DCB18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9554048"/>
        <c:axId val="79560704"/>
      </c:scatterChart>
      <c:valAx>
        <c:axId val="795540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Theta</a:t>
                </a:r>
                <a:r>
                  <a:rPr lang="en-GB" baseline="0"/>
                  <a:t> / degrees</a:t>
                </a:r>
                <a:endParaRPr lang="en-GB"/>
              </a:p>
            </c:rich>
          </c:tx>
          <c:overlay val="0"/>
        </c:title>
        <c:numFmt formatCode="General" sourceLinked="1"/>
        <c:majorTickMark val="cross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79560704"/>
        <c:crosses val="autoZero"/>
        <c:crossBetween val="midCat"/>
      </c:valAx>
      <c:valAx>
        <c:axId val="79560704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Normalised Intensity (%)</a:t>
                </a:r>
              </a:p>
            </c:rich>
          </c:tx>
          <c:overlay val="0"/>
        </c:title>
        <c:numFmt formatCode="0.00" sourceLinked="1"/>
        <c:majorTickMark val="cross"/>
        <c:minorTickMark val="out"/>
        <c:tickLblPos val="nextTo"/>
        <c:spPr>
          <a:ln>
            <a:solidFill>
              <a:sysClr val="windowText" lastClr="000000"/>
            </a:solidFill>
          </a:ln>
        </c:spPr>
        <c:crossAx val="79554048"/>
        <c:crosses val="autoZero"/>
        <c:crossBetween val="midCat"/>
        <c:majorUnit val="20"/>
        <c:minorUnit val="10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9525</xdr:colOff>
      <xdr:row>5</xdr:row>
      <xdr:rowOff>0</xdr:rowOff>
    </xdr:from>
    <xdr:to>
      <xdr:col>45</xdr:col>
      <xdr:colOff>314325</xdr:colOff>
      <xdr:row>23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47625</xdr:colOff>
          <xdr:row>5</xdr:row>
          <xdr:rowOff>47625</xdr:rowOff>
        </xdr:from>
        <xdr:to>
          <xdr:col>28</xdr:col>
          <xdr:colOff>371475</xdr:colOff>
          <xdr:row>6</xdr:row>
          <xdr:rowOff>114300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66675</xdr:colOff>
          <xdr:row>5</xdr:row>
          <xdr:rowOff>66675</xdr:rowOff>
        </xdr:from>
        <xdr:to>
          <xdr:col>29</xdr:col>
          <xdr:colOff>304800</xdr:colOff>
          <xdr:row>6</xdr:row>
          <xdr:rowOff>104775</xdr:rowOff>
        </xdr:to>
        <xdr:sp macro="" textlink="">
          <xdr:nvSpPr>
            <xdr:cNvPr id="1030" name="Object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34</xdr:col>
          <xdr:colOff>38100</xdr:colOff>
          <xdr:row>5</xdr:row>
          <xdr:rowOff>85725</xdr:rowOff>
        </xdr:from>
        <xdr:to>
          <xdr:col>34</xdr:col>
          <xdr:colOff>476250</xdr:colOff>
          <xdr:row>6</xdr:row>
          <xdr:rowOff>133350</xdr:rowOff>
        </xdr:to>
        <xdr:sp macro="" textlink="">
          <xdr:nvSpPr>
            <xdr:cNvPr id="1031" name="Object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36</xdr:col>
          <xdr:colOff>161925</xdr:colOff>
          <xdr:row>5</xdr:row>
          <xdr:rowOff>85725</xdr:rowOff>
        </xdr:from>
        <xdr:to>
          <xdr:col>36</xdr:col>
          <xdr:colOff>600075</xdr:colOff>
          <xdr:row>6</xdr:row>
          <xdr:rowOff>133350</xdr:rowOff>
        </xdr:to>
        <xdr:sp macro="" textlink="">
          <xdr:nvSpPr>
            <xdr:cNvPr id="1032" name="Object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123825</xdr:colOff>
          <xdr:row>0</xdr:row>
          <xdr:rowOff>0</xdr:rowOff>
        </xdr:from>
        <xdr:to>
          <xdr:col>10</xdr:col>
          <xdr:colOff>561975</xdr:colOff>
          <xdr:row>1</xdr:row>
          <xdr:rowOff>47625</xdr:rowOff>
        </xdr:to>
        <xdr:sp macro="" textlink="">
          <xdr:nvSpPr>
            <xdr:cNvPr id="2058" name="Object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CE61594D-1CA1-48E5-9D4C-72EF154A762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3.bin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w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wmf"/><Relationship Id="rId10" Type="http://schemas.openxmlformats.org/officeDocument/2006/relationships/oleObject" Target="../embeddings/oleObject4.bin"/><Relationship Id="rId4" Type="http://schemas.openxmlformats.org/officeDocument/2006/relationships/oleObject" Target="../embeddings/oleObject1.bin"/><Relationship Id="rId9" Type="http://schemas.openxmlformats.org/officeDocument/2006/relationships/image" Target="../media/image3.wmf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5.bin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Relationship Id="rId4" Type="http://schemas.openxmlformats.org/officeDocument/2006/relationships/image" Target="../media/image3.w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166"/>
  <sheetViews>
    <sheetView tabSelected="1" topLeftCell="M1" zoomScale="85" zoomScaleNormal="85" workbookViewId="0">
      <selection activeCell="S10" sqref="S10"/>
    </sheetView>
  </sheetViews>
  <sheetFormatPr defaultRowHeight="15" x14ac:dyDescent="0.25"/>
  <cols>
    <col min="1" max="4" width="4.28515625" customWidth="1"/>
    <col min="5" max="28" width="5.7109375" style="1" customWidth="1"/>
    <col min="29" max="29" width="6.140625" style="1" customWidth="1"/>
    <col min="30" max="34" width="5.7109375" style="1" customWidth="1"/>
    <col min="35" max="35" width="7.7109375" style="1" customWidth="1"/>
    <col min="36" max="36" width="5.7109375" style="1" customWidth="1"/>
    <col min="37" max="37" width="11.42578125" customWidth="1"/>
  </cols>
  <sheetData>
    <row r="1" spans="1:37" x14ac:dyDescent="0.25">
      <c r="R1" s="1" t="s">
        <v>33</v>
      </c>
      <c r="S1" s="1" t="s">
        <v>34</v>
      </c>
    </row>
    <row r="2" spans="1:37" x14ac:dyDescent="0.25">
      <c r="A2" s="14" t="s">
        <v>35</v>
      </c>
      <c r="M2" s="1" t="s">
        <v>32</v>
      </c>
      <c r="N2" s="1">
        <v>0.41099999999999998</v>
      </c>
      <c r="O2" s="1" t="s">
        <v>17</v>
      </c>
      <c r="R2" s="1">
        <v>53</v>
      </c>
      <c r="S2" s="1">
        <v>19</v>
      </c>
      <c r="AC2" s="1" t="s">
        <v>23</v>
      </c>
      <c r="AE2" s="1" t="s">
        <v>22</v>
      </c>
      <c r="AF2" s="19">
        <v>0.154</v>
      </c>
      <c r="AG2" s="1" t="s">
        <v>17</v>
      </c>
      <c r="AJ2" s="1" t="s">
        <v>31</v>
      </c>
    </row>
    <row r="3" spans="1:37" x14ac:dyDescent="0.25">
      <c r="A3" s="14"/>
      <c r="AE3" s="1" t="s">
        <v>18</v>
      </c>
      <c r="AF3" s="20">
        <f>2*PI()/AF2</f>
        <v>40.799904592075237</v>
      </c>
      <c r="AG3" s="1" t="s">
        <v>19</v>
      </c>
    </row>
    <row r="4" spans="1:37" x14ac:dyDescent="0.25">
      <c r="A4" s="14"/>
      <c r="AE4" s="24" t="s">
        <v>24</v>
      </c>
      <c r="AF4" s="19">
        <v>0.65900000000000003</v>
      </c>
      <c r="AG4" s="1" t="s">
        <v>17</v>
      </c>
    </row>
    <row r="6" spans="1:37" x14ac:dyDescent="0.25">
      <c r="E6" s="4"/>
      <c r="F6" s="5" t="s">
        <v>6</v>
      </c>
      <c r="G6" s="6"/>
      <c r="H6" s="4"/>
      <c r="I6" s="5" t="s">
        <v>7</v>
      </c>
      <c r="J6" s="6"/>
      <c r="K6" s="4"/>
      <c r="L6" s="5" t="s">
        <v>8</v>
      </c>
      <c r="M6" s="6"/>
      <c r="N6" s="4"/>
      <c r="O6" s="5" t="s">
        <v>9</v>
      </c>
      <c r="P6" s="6"/>
      <c r="Q6" s="4"/>
      <c r="R6" s="5" t="s">
        <v>10</v>
      </c>
      <c r="S6" s="6"/>
      <c r="T6" s="4"/>
      <c r="U6" s="5" t="s">
        <v>11</v>
      </c>
      <c r="V6" s="6"/>
      <c r="W6" s="4"/>
      <c r="X6" s="5" t="s">
        <v>12</v>
      </c>
      <c r="Y6" s="5"/>
      <c r="Z6" s="4"/>
      <c r="AA6" s="5" t="s">
        <v>13</v>
      </c>
      <c r="AB6" s="6"/>
      <c r="AC6" s="25"/>
      <c r="AD6" s="25"/>
      <c r="AE6" s="26" t="s">
        <v>14</v>
      </c>
      <c r="AF6" s="26" t="s">
        <v>14</v>
      </c>
      <c r="AG6" s="26" t="s">
        <v>14</v>
      </c>
      <c r="AH6" s="21" t="s">
        <v>26</v>
      </c>
      <c r="AI6" s="15"/>
      <c r="AJ6" s="26" t="str">
        <f>AE6</f>
        <v>q</v>
      </c>
      <c r="AK6" s="25"/>
    </row>
    <row r="7" spans="1:37" x14ac:dyDescent="0.25">
      <c r="E7" s="19" t="s">
        <v>3</v>
      </c>
      <c r="F7" s="19" t="s">
        <v>4</v>
      </c>
      <c r="G7" s="19" t="s">
        <v>5</v>
      </c>
      <c r="H7" s="19" t="s">
        <v>3</v>
      </c>
      <c r="I7" s="19" t="s">
        <v>4</v>
      </c>
      <c r="J7" s="19" t="s">
        <v>5</v>
      </c>
      <c r="K7" s="19" t="s">
        <v>3</v>
      </c>
      <c r="L7" s="19" t="s">
        <v>4</v>
      </c>
      <c r="M7" s="19" t="s">
        <v>5</v>
      </c>
      <c r="N7" s="19" t="s">
        <v>3</v>
      </c>
      <c r="O7" s="19" t="s">
        <v>4</v>
      </c>
      <c r="P7" s="19" t="s">
        <v>5</v>
      </c>
      <c r="Q7" s="19" t="s">
        <v>3</v>
      </c>
      <c r="R7" s="19" t="s">
        <v>4</v>
      </c>
      <c r="S7" s="19" t="s">
        <v>5</v>
      </c>
      <c r="T7" s="19" t="s">
        <v>3</v>
      </c>
      <c r="U7" s="19" t="s">
        <v>4</v>
      </c>
      <c r="V7" s="19" t="s">
        <v>5</v>
      </c>
      <c r="W7" s="19" t="s">
        <v>3</v>
      </c>
      <c r="X7" s="19" t="s">
        <v>4</v>
      </c>
      <c r="Y7" s="19" t="s">
        <v>5</v>
      </c>
      <c r="Z7" s="19" t="s">
        <v>3</v>
      </c>
      <c r="AA7" s="19" t="s">
        <v>4</v>
      </c>
      <c r="AB7" s="19" t="s">
        <v>5</v>
      </c>
      <c r="AC7" s="16"/>
      <c r="AD7"/>
      <c r="AE7" s="16" t="s">
        <v>20</v>
      </c>
      <c r="AF7" s="16" t="s">
        <v>15</v>
      </c>
      <c r="AG7" s="16" t="s">
        <v>16</v>
      </c>
      <c r="AH7" s="16"/>
      <c r="AI7"/>
      <c r="AJ7" s="16" t="s">
        <v>21</v>
      </c>
      <c r="AK7" s="27"/>
    </row>
    <row r="8" spans="1:37" x14ac:dyDescent="0.25">
      <c r="B8" s="1" t="s">
        <v>0</v>
      </c>
      <c r="C8" s="1" t="s">
        <v>1</v>
      </c>
      <c r="D8" s="1" t="s">
        <v>2</v>
      </c>
      <c r="E8" s="19">
        <v>0</v>
      </c>
      <c r="F8" s="19">
        <v>0</v>
      </c>
      <c r="G8" s="19">
        <v>0</v>
      </c>
      <c r="H8" s="19">
        <v>0.5</v>
      </c>
      <c r="I8" s="19">
        <v>0.5</v>
      </c>
      <c r="J8" s="19">
        <v>0.5</v>
      </c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6"/>
      <c r="AD8" s="16"/>
      <c r="AE8" s="16"/>
      <c r="AF8" s="16"/>
      <c r="AG8" s="16" t="s">
        <v>15</v>
      </c>
      <c r="AH8" s="16"/>
      <c r="AI8" s="16"/>
      <c r="AJ8" s="16"/>
      <c r="AK8" s="18" t="s">
        <v>25</v>
      </c>
    </row>
    <row r="9" spans="1:37" x14ac:dyDescent="0.25">
      <c r="B9" s="22"/>
      <c r="C9" s="23"/>
      <c r="D9" s="23"/>
      <c r="E9" s="13" t="s">
        <v>28</v>
      </c>
      <c r="F9" s="2" t="s">
        <v>29</v>
      </c>
      <c r="G9" s="3" t="s">
        <v>30</v>
      </c>
      <c r="H9" s="13"/>
      <c r="I9" s="2"/>
      <c r="J9" s="3"/>
      <c r="K9" s="13"/>
      <c r="L9" s="2"/>
      <c r="M9" s="3"/>
      <c r="N9" s="13"/>
      <c r="O9" s="2"/>
      <c r="P9" s="3"/>
      <c r="Q9" s="13"/>
      <c r="R9" s="2"/>
      <c r="S9" s="3"/>
      <c r="T9" s="2"/>
      <c r="U9" s="2"/>
      <c r="V9" s="2"/>
      <c r="W9" s="13"/>
      <c r="X9" s="2"/>
      <c r="Y9" s="3"/>
      <c r="Z9" s="13"/>
      <c r="AA9" s="2"/>
      <c r="AB9" s="3"/>
      <c r="AC9" s="17"/>
      <c r="AD9" s="17"/>
      <c r="AE9" s="17"/>
      <c r="AF9" s="17"/>
      <c r="AG9" s="17"/>
      <c r="AH9" s="17"/>
      <c r="AI9" s="17"/>
      <c r="AJ9" s="17"/>
      <c r="AK9" s="28"/>
    </row>
    <row r="10" spans="1:37" x14ac:dyDescent="0.25">
      <c r="B10" s="4">
        <f>INT((ROW()-10)/25)</f>
        <v>0</v>
      </c>
      <c r="C10" s="5">
        <f>MOD(INT((ROW()-10)/5),5)</f>
        <v>0</v>
      </c>
      <c r="D10" s="6">
        <f>MOD(ROW()-10,5)</f>
        <v>0</v>
      </c>
      <c r="E10" s="5">
        <f>2*PI()*((B10*$E$8)+(C10*$F$8)+(D10*$G$8))</f>
        <v>0</v>
      </c>
      <c r="F10" s="5">
        <f>COS(E10)</f>
        <v>1</v>
      </c>
      <c r="G10" s="6">
        <f>SIN(E10)</f>
        <v>0</v>
      </c>
      <c r="H10" s="5">
        <f>2*PI()*((B10*$H$8)+(C10*$I$8)+(D10*$J$8))</f>
        <v>0</v>
      </c>
      <c r="I10" s="5">
        <f>COS(H10)</f>
        <v>1</v>
      </c>
      <c r="J10" s="31">
        <f>SIN(H10)</f>
        <v>0</v>
      </c>
      <c r="K10" s="4"/>
      <c r="L10" s="5"/>
      <c r="M10" s="6"/>
      <c r="N10" s="4"/>
      <c r="O10" s="5"/>
      <c r="P10" s="6"/>
      <c r="Q10" s="4"/>
      <c r="R10" s="5"/>
      <c r="S10" s="6"/>
      <c r="T10" s="4"/>
      <c r="U10" s="5"/>
      <c r="V10" s="6"/>
      <c r="W10" s="4"/>
      <c r="X10" s="5"/>
      <c r="Y10" s="6"/>
      <c r="Z10" s="4"/>
      <c r="AA10" s="5"/>
      <c r="AB10" s="6"/>
      <c r="AC10" s="19">
        <f>SQRT(((($S$2*F10+$R$2*I10)^2))+((G10*$R$2+J10*$S$2)^2))</f>
        <v>72</v>
      </c>
      <c r="AD10" s="19">
        <f>AC10^2</f>
        <v>5184</v>
      </c>
      <c r="AE10" s="19">
        <f>(($AF$2)/(2*$AF$4))*SQRT(((B10^2)+(C10^2)+(D10^2)))</f>
        <v>0</v>
      </c>
      <c r="AF10" s="19">
        <f>COUNTIF($AE$10:$AE$134,AE10)</f>
        <v>1</v>
      </c>
      <c r="AG10" s="19">
        <f>(2*2^2)/2^(COUNTIF(B10:D10,0))</f>
        <v>1</v>
      </c>
      <c r="AH10" s="19">
        <v>0</v>
      </c>
      <c r="AI10" s="19">
        <f>AD10*AF10*AG10*AH10</f>
        <v>0</v>
      </c>
      <c r="AJ10" s="19">
        <f>DEGREES(AE10)</f>
        <v>0</v>
      </c>
      <c r="AK10" s="20">
        <v>0</v>
      </c>
    </row>
    <row r="11" spans="1:37" x14ac:dyDescent="0.25">
      <c r="B11" s="7">
        <f t="shared" ref="B11:B74" si="0">INT((ROW()-10)/25)</f>
        <v>0</v>
      </c>
      <c r="C11" s="8">
        <f t="shared" ref="C11:C74" si="1">MOD(INT((ROW()-10)/5),5)</f>
        <v>0</v>
      </c>
      <c r="D11" s="9">
        <f t="shared" ref="D11:D74" si="2">MOD(ROW()-10,5)</f>
        <v>1</v>
      </c>
      <c r="E11" s="5">
        <f t="shared" ref="E11:E74" si="3">2*PI()*((B11*$E$8)+(C11*$F$8)+(D11*$G$8))</f>
        <v>0</v>
      </c>
      <c r="F11" s="5">
        <f t="shared" ref="F11:F74" si="4">COS(E11)</f>
        <v>1</v>
      </c>
      <c r="G11" s="6">
        <f t="shared" ref="G11:G74" si="5">SIN(E11)</f>
        <v>0</v>
      </c>
      <c r="H11" s="5">
        <f t="shared" ref="H11:H74" si="6">2*PI()*((B11*$H$8)+(C11*$I$8)+(D11*$J$8))</f>
        <v>3.1415926535897931</v>
      </c>
      <c r="I11" s="5">
        <f t="shared" ref="I11:I74" si="7">COS(H11)</f>
        <v>-1</v>
      </c>
      <c r="J11" s="31">
        <f t="shared" ref="J11:J74" si="8">SIN(H11)</f>
        <v>1.22514845490862E-16</v>
      </c>
      <c r="K11" s="7"/>
      <c r="L11" s="8"/>
      <c r="M11" s="9"/>
      <c r="N11" s="7"/>
      <c r="O11" s="8"/>
      <c r="P11" s="9"/>
      <c r="Q11" s="7"/>
      <c r="R11" s="8"/>
      <c r="S11" s="9"/>
      <c r="T11" s="7"/>
      <c r="U11" s="8"/>
      <c r="V11" s="9"/>
      <c r="W11" s="7"/>
      <c r="X11" s="8"/>
      <c r="Y11" s="9"/>
      <c r="Z11" s="7"/>
      <c r="AA11" s="8"/>
      <c r="AB11" s="9"/>
      <c r="AC11" s="19">
        <f t="shared" ref="AC11:AC74" si="9">SQRT(((($S$2*F11+$R$2*I11)^2))+((G11*$R$2+J11*$S$2)^2))</f>
        <v>34</v>
      </c>
      <c r="AD11" s="19">
        <f t="shared" ref="AD11:AD74" si="10">AC11^2</f>
        <v>1156</v>
      </c>
      <c r="AE11" s="19">
        <f>ASIN((($AF$2)/(2*$AF$4))*SQRT(((B11^2)+(C11^2)+(D11^2))))</f>
        <v>0.11711121651081241</v>
      </c>
      <c r="AF11" s="19">
        <f t="shared" ref="AF11:AF74" si="11">COUNTIF($AE$10:$AE$134,AE11)</f>
        <v>3</v>
      </c>
      <c r="AG11" s="19">
        <f t="shared" ref="AG11:AG74" si="12">(2*2^2)/2^(COUNTIF(B11:D11,0))</f>
        <v>2</v>
      </c>
      <c r="AH11" s="19">
        <f>1/(AE11^(5/2))</f>
        <v>213.06090590470041</v>
      </c>
      <c r="AI11" s="19">
        <f>AD11*AF11*AG11*AH11</f>
        <v>1477790.443355002</v>
      </c>
      <c r="AJ11" s="19">
        <f t="shared" ref="AJ11:AJ74" si="13">DEGREES(AE11)</f>
        <v>6.7099784397123541</v>
      </c>
      <c r="AK11" s="20">
        <f>(AI11/MAX($AI$11:$AI$134))*100</f>
        <v>26.672185247337765</v>
      </c>
    </row>
    <row r="12" spans="1:37" x14ac:dyDescent="0.25">
      <c r="B12" s="7">
        <f t="shared" si="0"/>
        <v>0</v>
      </c>
      <c r="C12" s="8">
        <f t="shared" si="1"/>
        <v>0</v>
      </c>
      <c r="D12" s="9">
        <f t="shared" si="2"/>
        <v>2</v>
      </c>
      <c r="E12" s="5">
        <f t="shared" si="3"/>
        <v>0</v>
      </c>
      <c r="F12" s="5">
        <f t="shared" si="4"/>
        <v>1</v>
      </c>
      <c r="G12" s="6">
        <f t="shared" si="5"/>
        <v>0</v>
      </c>
      <c r="H12" s="5">
        <f t="shared" si="6"/>
        <v>6.2831853071795862</v>
      </c>
      <c r="I12" s="5">
        <f t="shared" si="7"/>
        <v>1</v>
      </c>
      <c r="J12" s="31">
        <f t="shared" si="8"/>
        <v>-2.45029690981724E-16</v>
      </c>
      <c r="K12" s="7"/>
      <c r="L12" s="8"/>
      <c r="M12" s="9"/>
      <c r="N12" s="7"/>
      <c r="O12" s="8"/>
      <c r="P12" s="9"/>
      <c r="Q12" s="7"/>
      <c r="R12" s="8"/>
      <c r="S12" s="9"/>
      <c r="T12" s="7"/>
      <c r="U12" s="8"/>
      <c r="V12" s="9"/>
      <c r="W12" s="7"/>
      <c r="X12" s="8"/>
      <c r="Y12" s="9"/>
      <c r="Z12" s="7"/>
      <c r="AA12" s="8"/>
      <c r="AB12" s="9"/>
      <c r="AC12" s="19">
        <f t="shared" si="9"/>
        <v>72</v>
      </c>
      <c r="AD12" s="19">
        <f t="shared" si="10"/>
        <v>5184</v>
      </c>
      <c r="AE12" s="19">
        <f t="shared" ref="AE12:AE75" si="14">ASIN((($AF$2)/(2*$AF$4))*SQRT(((B12^2)+(C12^2)+(D12^2))))</f>
        <v>0.2358683754139061</v>
      </c>
      <c r="AF12" s="19">
        <f t="shared" si="11"/>
        <v>3</v>
      </c>
      <c r="AG12" s="19">
        <f t="shared" si="12"/>
        <v>2</v>
      </c>
      <c r="AH12" s="19">
        <f t="shared" ref="AH12:AH75" si="15">1/(AE12^(5/2))</f>
        <v>37.010564618158284</v>
      </c>
      <c r="AI12" s="19">
        <f t="shared" ref="AI12:AI75" si="16">AD12*AF12*AG12*AH12</f>
        <v>1151176.6018831953</v>
      </c>
      <c r="AJ12" s="19">
        <f t="shared" si="13"/>
        <v>13.514262431824092</v>
      </c>
      <c r="AK12" s="20">
        <f t="shared" ref="AK12:AK75" si="17">(AI12/MAX($AI$11:$AI$134))*100</f>
        <v>20.777232466141633</v>
      </c>
    </row>
    <row r="13" spans="1:37" x14ac:dyDescent="0.25">
      <c r="B13" s="7">
        <f t="shared" si="0"/>
        <v>0</v>
      </c>
      <c r="C13" s="8">
        <f t="shared" si="1"/>
        <v>0</v>
      </c>
      <c r="D13" s="9">
        <f t="shared" si="2"/>
        <v>3</v>
      </c>
      <c r="E13" s="5">
        <f t="shared" si="3"/>
        <v>0</v>
      </c>
      <c r="F13" s="5">
        <f t="shared" si="4"/>
        <v>1</v>
      </c>
      <c r="G13" s="6">
        <f t="shared" si="5"/>
        <v>0</v>
      </c>
      <c r="H13" s="5">
        <f t="shared" si="6"/>
        <v>9.4247779607693793</v>
      </c>
      <c r="I13" s="5">
        <f t="shared" si="7"/>
        <v>-1</v>
      </c>
      <c r="J13" s="31">
        <f t="shared" si="8"/>
        <v>3.67544536472586E-16</v>
      </c>
      <c r="K13" s="7"/>
      <c r="L13" s="8"/>
      <c r="M13" s="9"/>
      <c r="N13" s="7"/>
      <c r="O13" s="8"/>
      <c r="P13" s="9"/>
      <c r="Q13" s="7"/>
      <c r="R13" s="8"/>
      <c r="S13" s="9"/>
      <c r="T13" s="7"/>
      <c r="U13" s="8"/>
      <c r="V13" s="9"/>
      <c r="W13" s="7"/>
      <c r="X13" s="8"/>
      <c r="Y13" s="9"/>
      <c r="Z13" s="7"/>
      <c r="AA13" s="8"/>
      <c r="AB13" s="9"/>
      <c r="AC13" s="19">
        <f t="shared" si="9"/>
        <v>34</v>
      </c>
      <c r="AD13" s="19">
        <f t="shared" si="10"/>
        <v>1156</v>
      </c>
      <c r="AE13" s="19">
        <f t="shared" si="14"/>
        <v>0.35813813241945275</v>
      </c>
      <c r="AF13" s="19">
        <f t="shared" si="11"/>
        <v>6</v>
      </c>
      <c r="AG13" s="19">
        <f t="shared" si="12"/>
        <v>2</v>
      </c>
      <c r="AH13" s="19">
        <f t="shared" si="15"/>
        <v>13.027875169158746</v>
      </c>
      <c r="AI13" s="19">
        <f t="shared" si="16"/>
        <v>180722.68434657011</v>
      </c>
      <c r="AJ13" s="19">
        <f t="shared" si="13"/>
        <v>20.519803470332043</v>
      </c>
      <c r="AK13" s="20">
        <f t="shared" si="17"/>
        <v>3.2618081521386038</v>
      </c>
    </row>
    <row r="14" spans="1:37" x14ac:dyDescent="0.25">
      <c r="B14" s="7">
        <f t="shared" si="0"/>
        <v>0</v>
      </c>
      <c r="C14" s="8">
        <f t="shared" si="1"/>
        <v>0</v>
      </c>
      <c r="D14" s="9">
        <f t="shared" si="2"/>
        <v>4</v>
      </c>
      <c r="E14" s="5">
        <f t="shared" si="3"/>
        <v>0</v>
      </c>
      <c r="F14" s="5">
        <f t="shared" si="4"/>
        <v>1</v>
      </c>
      <c r="G14" s="6">
        <f t="shared" si="5"/>
        <v>0</v>
      </c>
      <c r="H14" s="5">
        <f t="shared" si="6"/>
        <v>12.566370614359172</v>
      </c>
      <c r="I14" s="5">
        <f t="shared" si="7"/>
        <v>1</v>
      </c>
      <c r="J14" s="31">
        <f t="shared" si="8"/>
        <v>-4.90059381963448E-16</v>
      </c>
      <c r="K14" s="7"/>
      <c r="L14" s="8"/>
      <c r="M14" s="9"/>
      <c r="N14" s="7"/>
      <c r="O14" s="8"/>
      <c r="P14" s="9"/>
      <c r="Q14" s="7"/>
      <c r="R14" s="8"/>
      <c r="S14" s="9"/>
      <c r="T14" s="7"/>
      <c r="U14" s="8"/>
      <c r="V14" s="9"/>
      <c r="W14" s="7"/>
      <c r="X14" s="8"/>
      <c r="Y14" s="9"/>
      <c r="Z14" s="7"/>
      <c r="AA14" s="8"/>
      <c r="AB14" s="9"/>
      <c r="AC14" s="19">
        <f t="shared" si="9"/>
        <v>72</v>
      </c>
      <c r="AD14" s="19">
        <f t="shared" si="10"/>
        <v>5184</v>
      </c>
      <c r="AE14" s="19">
        <f t="shared" si="14"/>
        <v>0.48631896662663793</v>
      </c>
      <c r="AF14" s="19">
        <f t="shared" si="11"/>
        <v>3</v>
      </c>
      <c r="AG14" s="19">
        <f t="shared" si="12"/>
        <v>2</v>
      </c>
      <c r="AH14" s="19">
        <f t="shared" si="15"/>
        <v>6.0631314107591914</v>
      </c>
      <c r="AI14" s="19">
        <f t="shared" si="16"/>
        <v>188587.63940025389</v>
      </c>
      <c r="AJ14" s="19">
        <f t="shared" si="13"/>
        <v>27.864024284869888</v>
      </c>
      <c r="AK14" s="20">
        <f t="shared" si="17"/>
        <v>3.4037603071935449</v>
      </c>
    </row>
    <row r="15" spans="1:37" x14ac:dyDescent="0.25">
      <c r="B15" s="7">
        <f t="shared" si="0"/>
        <v>0</v>
      </c>
      <c r="C15" s="8">
        <f t="shared" si="1"/>
        <v>1</v>
      </c>
      <c r="D15" s="9">
        <f t="shared" si="2"/>
        <v>0</v>
      </c>
      <c r="E15" s="5">
        <f t="shared" si="3"/>
        <v>0</v>
      </c>
      <c r="F15" s="5">
        <f t="shared" si="4"/>
        <v>1</v>
      </c>
      <c r="G15" s="6">
        <f t="shared" si="5"/>
        <v>0</v>
      </c>
      <c r="H15" s="5">
        <f t="shared" si="6"/>
        <v>3.1415926535897931</v>
      </c>
      <c r="I15" s="5">
        <f t="shared" si="7"/>
        <v>-1</v>
      </c>
      <c r="J15" s="31">
        <f t="shared" si="8"/>
        <v>1.22514845490862E-16</v>
      </c>
      <c r="K15" s="7"/>
      <c r="L15" s="8"/>
      <c r="M15" s="9"/>
      <c r="N15" s="7"/>
      <c r="O15" s="8"/>
      <c r="P15" s="9"/>
      <c r="Q15" s="7"/>
      <c r="R15" s="8"/>
      <c r="S15" s="9"/>
      <c r="T15" s="7"/>
      <c r="U15" s="8"/>
      <c r="V15" s="9"/>
      <c r="W15" s="7"/>
      <c r="X15" s="8"/>
      <c r="Y15" s="9"/>
      <c r="Z15" s="7"/>
      <c r="AA15" s="8"/>
      <c r="AB15" s="9"/>
      <c r="AC15" s="19">
        <f t="shared" si="9"/>
        <v>34</v>
      </c>
      <c r="AD15" s="19">
        <f t="shared" si="10"/>
        <v>1156</v>
      </c>
      <c r="AE15" s="19">
        <f t="shared" si="14"/>
        <v>0.11711121651081241</v>
      </c>
      <c r="AF15" s="19">
        <f t="shared" si="11"/>
        <v>3</v>
      </c>
      <c r="AG15" s="19">
        <f t="shared" si="12"/>
        <v>2</v>
      </c>
      <c r="AH15" s="19">
        <f t="shared" si="15"/>
        <v>213.06090590470041</v>
      </c>
      <c r="AI15" s="19">
        <f t="shared" si="16"/>
        <v>1477790.443355002</v>
      </c>
      <c r="AJ15" s="19">
        <f t="shared" si="13"/>
        <v>6.7099784397123541</v>
      </c>
      <c r="AK15" s="20">
        <f t="shared" si="17"/>
        <v>26.672185247337765</v>
      </c>
    </row>
    <row r="16" spans="1:37" x14ac:dyDescent="0.25">
      <c r="B16" s="7">
        <f t="shared" si="0"/>
        <v>0</v>
      </c>
      <c r="C16" s="8">
        <f t="shared" si="1"/>
        <v>1</v>
      </c>
      <c r="D16" s="9">
        <f t="shared" si="2"/>
        <v>1</v>
      </c>
      <c r="E16" s="5">
        <f t="shared" si="3"/>
        <v>0</v>
      </c>
      <c r="F16" s="5">
        <f t="shared" si="4"/>
        <v>1</v>
      </c>
      <c r="G16" s="6">
        <f t="shared" si="5"/>
        <v>0</v>
      </c>
      <c r="H16" s="5">
        <f t="shared" si="6"/>
        <v>6.2831853071795862</v>
      </c>
      <c r="I16" s="5">
        <f t="shared" si="7"/>
        <v>1</v>
      </c>
      <c r="J16" s="31">
        <f t="shared" si="8"/>
        <v>-2.45029690981724E-16</v>
      </c>
      <c r="K16" s="7"/>
      <c r="L16" s="8"/>
      <c r="M16" s="9"/>
      <c r="N16" s="7"/>
      <c r="O16" s="8"/>
      <c r="P16" s="9"/>
      <c r="Q16" s="7"/>
      <c r="R16" s="8"/>
      <c r="S16" s="9"/>
      <c r="T16" s="7"/>
      <c r="U16" s="8"/>
      <c r="V16" s="9"/>
      <c r="W16" s="7"/>
      <c r="X16" s="8"/>
      <c r="Y16" s="9"/>
      <c r="Z16" s="7"/>
      <c r="AA16" s="8"/>
      <c r="AB16" s="9"/>
      <c r="AC16" s="19">
        <f t="shared" si="9"/>
        <v>72</v>
      </c>
      <c r="AD16" s="19">
        <f t="shared" si="10"/>
        <v>5184</v>
      </c>
      <c r="AE16" s="19">
        <f t="shared" si="14"/>
        <v>0.16600332755355071</v>
      </c>
      <c r="AF16" s="19">
        <f t="shared" si="11"/>
        <v>3</v>
      </c>
      <c r="AG16" s="19">
        <f t="shared" si="12"/>
        <v>4</v>
      </c>
      <c r="AH16" s="19">
        <f t="shared" si="15"/>
        <v>89.065193544112105</v>
      </c>
      <c r="AI16" s="19">
        <f t="shared" si="16"/>
        <v>5540567.5599921262</v>
      </c>
      <c r="AJ16" s="19">
        <f t="shared" si="13"/>
        <v>9.511290053946226</v>
      </c>
      <c r="AK16" s="20">
        <f t="shared" si="17"/>
        <v>100</v>
      </c>
    </row>
    <row r="17" spans="2:37" x14ac:dyDescent="0.25">
      <c r="B17" s="7">
        <f t="shared" si="0"/>
        <v>0</v>
      </c>
      <c r="C17" s="8">
        <f t="shared" si="1"/>
        <v>1</v>
      </c>
      <c r="D17" s="9">
        <f t="shared" si="2"/>
        <v>2</v>
      </c>
      <c r="E17" s="5">
        <f t="shared" si="3"/>
        <v>0</v>
      </c>
      <c r="F17" s="5">
        <f t="shared" si="4"/>
        <v>1</v>
      </c>
      <c r="G17" s="6">
        <f t="shared" si="5"/>
        <v>0</v>
      </c>
      <c r="H17" s="5">
        <f t="shared" si="6"/>
        <v>9.4247779607693793</v>
      </c>
      <c r="I17" s="5">
        <f t="shared" si="7"/>
        <v>-1</v>
      </c>
      <c r="J17" s="31">
        <f t="shared" si="8"/>
        <v>3.67544536472586E-16</v>
      </c>
      <c r="K17" s="7"/>
      <c r="L17" s="8"/>
      <c r="M17" s="9"/>
      <c r="N17" s="7"/>
      <c r="O17" s="8"/>
      <c r="P17" s="9"/>
      <c r="Q17" s="7"/>
      <c r="R17" s="8"/>
      <c r="S17" s="9"/>
      <c r="T17" s="7"/>
      <c r="U17" s="8"/>
      <c r="V17" s="9"/>
      <c r="W17" s="7"/>
      <c r="X17" s="8"/>
      <c r="Y17" s="9"/>
      <c r="Z17" s="7"/>
      <c r="AA17" s="8"/>
      <c r="AB17" s="9"/>
      <c r="AC17" s="19">
        <f t="shared" si="9"/>
        <v>34</v>
      </c>
      <c r="AD17" s="19">
        <f t="shared" si="10"/>
        <v>1156</v>
      </c>
      <c r="AE17" s="19">
        <f t="shared" si="14"/>
        <v>0.26433814725518823</v>
      </c>
      <c r="AF17" s="19">
        <f t="shared" si="11"/>
        <v>6</v>
      </c>
      <c r="AG17" s="19">
        <f t="shared" si="12"/>
        <v>4</v>
      </c>
      <c r="AH17" s="19">
        <f t="shared" si="15"/>
        <v>27.835587740069307</v>
      </c>
      <c r="AI17" s="19">
        <f t="shared" si="16"/>
        <v>772270.54626048286</v>
      </c>
      <c r="AJ17" s="19">
        <f t="shared" si="13"/>
        <v>15.145460202029952</v>
      </c>
      <c r="AK17" s="20">
        <f t="shared" si="17"/>
        <v>13.938473593156228</v>
      </c>
    </row>
    <row r="18" spans="2:37" x14ac:dyDescent="0.25">
      <c r="B18" s="7">
        <f t="shared" si="0"/>
        <v>0</v>
      </c>
      <c r="C18" s="8">
        <f t="shared" si="1"/>
        <v>1</v>
      </c>
      <c r="D18" s="9">
        <f t="shared" si="2"/>
        <v>3</v>
      </c>
      <c r="E18" s="5">
        <f t="shared" si="3"/>
        <v>0</v>
      </c>
      <c r="F18" s="5">
        <f t="shared" si="4"/>
        <v>1</v>
      </c>
      <c r="G18" s="6">
        <f t="shared" si="5"/>
        <v>0</v>
      </c>
      <c r="H18" s="5">
        <f t="shared" si="6"/>
        <v>12.566370614359172</v>
      </c>
      <c r="I18" s="5">
        <f t="shared" si="7"/>
        <v>1</v>
      </c>
      <c r="J18" s="31">
        <f t="shared" si="8"/>
        <v>-4.90059381963448E-16</v>
      </c>
      <c r="K18" s="7"/>
      <c r="L18" s="8"/>
      <c r="M18" s="9"/>
      <c r="N18" s="7"/>
      <c r="O18" s="8"/>
      <c r="P18" s="9"/>
      <c r="Q18" s="7"/>
      <c r="R18" s="8"/>
      <c r="S18" s="9"/>
      <c r="T18" s="7"/>
      <c r="U18" s="8"/>
      <c r="V18" s="9"/>
      <c r="W18" s="7"/>
      <c r="X18" s="8"/>
      <c r="Y18" s="9"/>
      <c r="Z18" s="7"/>
      <c r="AA18" s="8"/>
      <c r="AB18" s="9"/>
      <c r="AC18" s="19">
        <f t="shared" si="9"/>
        <v>72</v>
      </c>
      <c r="AD18" s="19">
        <f t="shared" si="10"/>
        <v>5184</v>
      </c>
      <c r="AE18" s="19">
        <f t="shared" si="14"/>
        <v>0.37846252228850752</v>
      </c>
      <c r="AF18" s="19">
        <f t="shared" si="11"/>
        <v>6</v>
      </c>
      <c r="AG18" s="19">
        <f t="shared" si="12"/>
        <v>4</v>
      </c>
      <c r="AH18" s="19">
        <f t="shared" si="15"/>
        <v>11.348613394112908</v>
      </c>
      <c r="AI18" s="19">
        <f t="shared" si="16"/>
        <v>1411949.0840419515</v>
      </c>
      <c r="AJ18" s="19">
        <f t="shared" si="13"/>
        <v>21.684305231007333</v>
      </c>
      <c r="AK18" s="20">
        <f t="shared" si="17"/>
        <v>25.483834801284473</v>
      </c>
    </row>
    <row r="19" spans="2:37" x14ac:dyDescent="0.25">
      <c r="B19" s="7">
        <f t="shared" si="0"/>
        <v>0</v>
      </c>
      <c r="C19" s="8">
        <f t="shared" si="1"/>
        <v>1</v>
      </c>
      <c r="D19" s="9">
        <f t="shared" si="2"/>
        <v>4</v>
      </c>
      <c r="E19" s="5">
        <f t="shared" si="3"/>
        <v>0</v>
      </c>
      <c r="F19" s="5">
        <f t="shared" si="4"/>
        <v>1</v>
      </c>
      <c r="G19" s="6">
        <f t="shared" si="5"/>
        <v>0</v>
      </c>
      <c r="H19" s="5">
        <f t="shared" si="6"/>
        <v>15.707963267948966</v>
      </c>
      <c r="I19" s="5">
        <f t="shared" si="7"/>
        <v>-1</v>
      </c>
      <c r="J19" s="31">
        <f t="shared" si="8"/>
        <v>6.1257422745431001E-16</v>
      </c>
      <c r="K19" s="7"/>
      <c r="L19" s="8"/>
      <c r="M19" s="9"/>
      <c r="N19" s="7"/>
      <c r="O19" s="8"/>
      <c r="P19" s="9"/>
      <c r="Q19" s="7"/>
      <c r="R19" s="8"/>
      <c r="S19" s="9"/>
      <c r="T19" s="7"/>
      <c r="U19" s="8"/>
      <c r="V19" s="9"/>
      <c r="W19" s="7"/>
      <c r="X19" s="8"/>
      <c r="Y19" s="9"/>
      <c r="Z19" s="7"/>
      <c r="AA19" s="8"/>
      <c r="AB19" s="9"/>
      <c r="AC19" s="19">
        <f t="shared" si="9"/>
        <v>34</v>
      </c>
      <c r="AD19" s="19">
        <f t="shared" si="10"/>
        <v>1156</v>
      </c>
      <c r="AE19" s="19">
        <f t="shared" si="14"/>
        <v>0.50266081942899865</v>
      </c>
      <c r="AF19" s="19">
        <f t="shared" si="11"/>
        <v>9</v>
      </c>
      <c r="AG19" s="19">
        <f t="shared" si="12"/>
        <v>4</v>
      </c>
      <c r="AH19" s="19">
        <f t="shared" si="15"/>
        <v>5.5822902372163226</v>
      </c>
      <c r="AI19" s="19">
        <f t="shared" si="16"/>
        <v>232312.59051199447</v>
      </c>
      <c r="AJ19" s="19">
        <f t="shared" si="13"/>
        <v>28.800343479869195</v>
      </c>
      <c r="AK19" s="20">
        <f t="shared" si="17"/>
        <v>4.1929385030786381</v>
      </c>
    </row>
    <row r="20" spans="2:37" x14ac:dyDescent="0.25">
      <c r="B20" s="7">
        <f t="shared" si="0"/>
        <v>0</v>
      </c>
      <c r="C20" s="8">
        <f t="shared" si="1"/>
        <v>2</v>
      </c>
      <c r="D20" s="9">
        <f t="shared" si="2"/>
        <v>0</v>
      </c>
      <c r="E20" s="5">
        <f t="shared" si="3"/>
        <v>0</v>
      </c>
      <c r="F20" s="5">
        <f t="shared" si="4"/>
        <v>1</v>
      </c>
      <c r="G20" s="6">
        <f t="shared" si="5"/>
        <v>0</v>
      </c>
      <c r="H20" s="5">
        <f t="shared" si="6"/>
        <v>6.2831853071795862</v>
      </c>
      <c r="I20" s="5">
        <f t="shared" si="7"/>
        <v>1</v>
      </c>
      <c r="J20" s="31">
        <f t="shared" si="8"/>
        <v>-2.45029690981724E-16</v>
      </c>
      <c r="K20" s="7"/>
      <c r="L20" s="8"/>
      <c r="M20" s="9"/>
      <c r="N20" s="7"/>
      <c r="O20" s="8"/>
      <c r="P20" s="9"/>
      <c r="Q20" s="7"/>
      <c r="R20" s="8"/>
      <c r="S20" s="9"/>
      <c r="T20" s="7"/>
      <c r="U20" s="8"/>
      <c r="V20" s="9"/>
      <c r="W20" s="7"/>
      <c r="X20" s="8"/>
      <c r="Y20" s="9"/>
      <c r="Z20" s="7"/>
      <c r="AA20" s="8"/>
      <c r="AB20" s="9"/>
      <c r="AC20" s="19">
        <f t="shared" si="9"/>
        <v>72</v>
      </c>
      <c r="AD20" s="19">
        <f t="shared" si="10"/>
        <v>5184</v>
      </c>
      <c r="AE20" s="19">
        <f t="shared" si="14"/>
        <v>0.2358683754139061</v>
      </c>
      <c r="AF20" s="19">
        <f t="shared" si="11"/>
        <v>3</v>
      </c>
      <c r="AG20" s="19">
        <f t="shared" si="12"/>
        <v>2</v>
      </c>
      <c r="AH20" s="19">
        <f t="shared" si="15"/>
        <v>37.010564618158284</v>
      </c>
      <c r="AI20" s="19">
        <f t="shared" si="16"/>
        <v>1151176.6018831953</v>
      </c>
      <c r="AJ20" s="19">
        <f t="shared" si="13"/>
        <v>13.514262431824092</v>
      </c>
      <c r="AK20" s="20">
        <f t="shared" si="17"/>
        <v>20.777232466141633</v>
      </c>
    </row>
    <row r="21" spans="2:37" x14ac:dyDescent="0.25">
      <c r="B21" s="7">
        <f t="shared" si="0"/>
        <v>0</v>
      </c>
      <c r="C21" s="8">
        <f t="shared" si="1"/>
        <v>2</v>
      </c>
      <c r="D21" s="9">
        <f t="shared" si="2"/>
        <v>1</v>
      </c>
      <c r="E21" s="5">
        <f t="shared" si="3"/>
        <v>0</v>
      </c>
      <c r="F21" s="5">
        <f t="shared" si="4"/>
        <v>1</v>
      </c>
      <c r="G21" s="6">
        <f t="shared" si="5"/>
        <v>0</v>
      </c>
      <c r="H21" s="5">
        <f t="shared" si="6"/>
        <v>9.4247779607693793</v>
      </c>
      <c r="I21" s="5">
        <f t="shared" si="7"/>
        <v>-1</v>
      </c>
      <c r="J21" s="31">
        <f t="shared" si="8"/>
        <v>3.67544536472586E-16</v>
      </c>
      <c r="K21" s="7"/>
      <c r="L21" s="8"/>
      <c r="M21" s="9"/>
      <c r="N21" s="7"/>
      <c r="O21" s="8"/>
      <c r="P21" s="9"/>
      <c r="Q21" s="7"/>
      <c r="R21" s="8"/>
      <c r="S21" s="9"/>
      <c r="T21" s="7"/>
      <c r="U21" s="8"/>
      <c r="V21" s="9"/>
      <c r="W21" s="7"/>
      <c r="X21" s="8"/>
      <c r="Y21" s="9"/>
      <c r="Z21" s="7"/>
      <c r="AA21" s="8"/>
      <c r="AB21" s="9"/>
      <c r="AC21" s="19">
        <f t="shared" si="9"/>
        <v>34</v>
      </c>
      <c r="AD21" s="19">
        <f t="shared" si="10"/>
        <v>1156</v>
      </c>
      <c r="AE21" s="19">
        <f t="shared" si="14"/>
        <v>0.26433814725518823</v>
      </c>
      <c r="AF21" s="19">
        <f t="shared" si="11"/>
        <v>6</v>
      </c>
      <c r="AG21" s="19">
        <f t="shared" si="12"/>
        <v>4</v>
      </c>
      <c r="AH21" s="19">
        <f t="shared" si="15"/>
        <v>27.835587740069307</v>
      </c>
      <c r="AI21" s="19">
        <f t="shared" si="16"/>
        <v>772270.54626048286</v>
      </c>
      <c r="AJ21" s="19">
        <f t="shared" si="13"/>
        <v>15.145460202029952</v>
      </c>
      <c r="AK21" s="20">
        <f t="shared" si="17"/>
        <v>13.938473593156228</v>
      </c>
    </row>
    <row r="22" spans="2:37" x14ac:dyDescent="0.25">
      <c r="B22" s="7">
        <f t="shared" si="0"/>
        <v>0</v>
      </c>
      <c r="C22" s="8">
        <f t="shared" si="1"/>
        <v>2</v>
      </c>
      <c r="D22" s="9">
        <f t="shared" si="2"/>
        <v>2</v>
      </c>
      <c r="E22" s="5">
        <f t="shared" si="3"/>
        <v>0</v>
      </c>
      <c r="F22" s="5">
        <f t="shared" si="4"/>
        <v>1</v>
      </c>
      <c r="G22" s="6">
        <f t="shared" si="5"/>
        <v>0</v>
      </c>
      <c r="H22" s="5">
        <f t="shared" si="6"/>
        <v>12.566370614359172</v>
      </c>
      <c r="I22" s="5">
        <f t="shared" si="7"/>
        <v>1</v>
      </c>
      <c r="J22" s="31">
        <f t="shared" si="8"/>
        <v>-4.90059381963448E-16</v>
      </c>
      <c r="K22" s="7"/>
      <c r="L22" s="8"/>
      <c r="M22" s="9"/>
      <c r="N22" s="7"/>
      <c r="O22" s="8"/>
      <c r="P22" s="9"/>
      <c r="Q22" s="7"/>
      <c r="R22" s="8"/>
      <c r="S22" s="9"/>
      <c r="T22" s="7"/>
      <c r="U22" s="8"/>
      <c r="V22" s="9"/>
      <c r="W22" s="7"/>
      <c r="X22" s="8"/>
      <c r="Y22" s="9"/>
      <c r="Z22" s="7"/>
      <c r="AA22" s="8"/>
      <c r="AB22" s="9"/>
      <c r="AC22" s="19">
        <f t="shared" si="9"/>
        <v>72</v>
      </c>
      <c r="AD22" s="19">
        <f t="shared" si="10"/>
        <v>5184</v>
      </c>
      <c r="AE22" s="19">
        <f t="shared" si="14"/>
        <v>0.33681623499933327</v>
      </c>
      <c r="AF22" s="19">
        <f t="shared" si="11"/>
        <v>3</v>
      </c>
      <c r="AG22" s="19">
        <f t="shared" si="12"/>
        <v>4</v>
      </c>
      <c r="AH22" s="19">
        <f t="shared" si="15"/>
        <v>15.188589956973841</v>
      </c>
      <c r="AI22" s="19">
        <f t="shared" si="16"/>
        <v>944851.80404342874</v>
      </c>
      <c r="AJ22" s="19">
        <f t="shared" si="13"/>
        <v>19.29814873694832</v>
      </c>
      <c r="AK22" s="20">
        <f t="shared" si="17"/>
        <v>17.053339640980237</v>
      </c>
    </row>
    <row r="23" spans="2:37" x14ac:dyDescent="0.25">
      <c r="B23" s="7">
        <f t="shared" si="0"/>
        <v>0</v>
      </c>
      <c r="C23" s="8">
        <f t="shared" si="1"/>
        <v>2</v>
      </c>
      <c r="D23" s="9">
        <f t="shared" si="2"/>
        <v>3</v>
      </c>
      <c r="E23" s="5">
        <f t="shared" si="3"/>
        <v>0</v>
      </c>
      <c r="F23" s="5">
        <f t="shared" si="4"/>
        <v>1</v>
      </c>
      <c r="G23" s="6">
        <f t="shared" si="5"/>
        <v>0</v>
      </c>
      <c r="H23" s="5">
        <f t="shared" si="6"/>
        <v>15.707963267948966</v>
      </c>
      <c r="I23" s="5">
        <f t="shared" si="7"/>
        <v>-1</v>
      </c>
      <c r="J23" s="31">
        <f t="shared" si="8"/>
        <v>6.1257422745431001E-16</v>
      </c>
      <c r="K23" s="7"/>
      <c r="L23" s="8"/>
      <c r="M23" s="9"/>
      <c r="N23" s="7"/>
      <c r="O23" s="8"/>
      <c r="P23" s="9"/>
      <c r="Q23" s="7"/>
      <c r="R23" s="8"/>
      <c r="S23" s="9"/>
      <c r="T23" s="7"/>
      <c r="U23" s="8"/>
      <c r="V23" s="9"/>
      <c r="W23" s="7"/>
      <c r="X23" s="8"/>
      <c r="Y23" s="9"/>
      <c r="Z23" s="7"/>
      <c r="AA23" s="8"/>
      <c r="AB23" s="9"/>
      <c r="AC23" s="19">
        <f t="shared" si="9"/>
        <v>34</v>
      </c>
      <c r="AD23" s="19">
        <f t="shared" si="10"/>
        <v>1156</v>
      </c>
      <c r="AE23" s="19">
        <f t="shared" si="14"/>
        <v>0.43486278460196853</v>
      </c>
      <c r="AF23" s="19">
        <f t="shared" si="11"/>
        <v>6</v>
      </c>
      <c r="AG23" s="19">
        <f t="shared" si="12"/>
        <v>4</v>
      </c>
      <c r="AH23" s="19">
        <f t="shared" si="15"/>
        <v>8.0189848645738895</v>
      </c>
      <c r="AI23" s="19">
        <f t="shared" si="16"/>
        <v>222478.71608273798</v>
      </c>
      <c r="AJ23" s="19">
        <f t="shared" si="13"/>
        <v>24.9158022249994</v>
      </c>
      <c r="AK23" s="20">
        <f t="shared" si="17"/>
        <v>4.0154499277156033</v>
      </c>
    </row>
    <row r="24" spans="2:37" x14ac:dyDescent="0.25">
      <c r="B24" s="7">
        <f t="shared" si="0"/>
        <v>0</v>
      </c>
      <c r="C24" s="8">
        <f t="shared" si="1"/>
        <v>2</v>
      </c>
      <c r="D24" s="9">
        <f t="shared" si="2"/>
        <v>4</v>
      </c>
      <c r="E24" s="5">
        <f t="shared" si="3"/>
        <v>0</v>
      </c>
      <c r="F24" s="5">
        <f t="shared" si="4"/>
        <v>1</v>
      </c>
      <c r="G24" s="6">
        <f t="shared" si="5"/>
        <v>0</v>
      </c>
      <c r="H24" s="5">
        <f t="shared" si="6"/>
        <v>18.849555921538759</v>
      </c>
      <c r="I24" s="5">
        <f t="shared" si="7"/>
        <v>1</v>
      </c>
      <c r="J24" s="31">
        <f t="shared" si="8"/>
        <v>-7.3508907294517201E-16</v>
      </c>
      <c r="K24" s="7"/>
      <c r="L24" s="8"/>
      <c r="M24" s="9"/>
      <c r="N24" s="7"/>
      <c r="O24" s="8"/>
      <c r="P24" s="9"/>
      <c r="Q24" s="7"/>
      <c r="R24" s="8"/>
      <c r="S24" s="9"/>
      <c r="T24" s="7"/>
      <c r="U24" s="8"/>
      <c r="V24" s="9"/>
      <c r="W24" s="7"/>
      <c r="X24" s="8"/>
      <c r="Y24" s="9"/>
      <c r="Z24" s="7"/>
      <c r="AA24" s="8"/>
      <c r="AB24" s="9"/>
      <c r="AC24" s="19">
        <f t="shared" si="9"/>
        <v>72</v>
      </c>
      <c r="AD24" s="19">
        <f t="shared" si="10"/>
        <v>5184</v>
      </c>
      <c r="AE24" s="19">
        <f t="shared" si="14"/>
        <v>0.54982839459788591</v>
      </c>
      <c r="AF24" s="19">
        <f t="shared" si="11"/>
        <v>6</v>
      </c>
      <c r="AG24" s="19">
        <f t="shared" si="12"/>
        <v>4</v>
      </c>
      <c r="AH24" s="19">
        <f t="shared" si="15"/>
        <v>4.4609986260611327</v>
      </c>
      <c r="AI24" s="19">
        <f t="shared" si="16"/>
        <v>555019.60506002186</v>
      </c>
      <c r="AJ24" s="19">
        <f t="shared" si="13"/>
        <v>31.502846466912494</v>
      </c>
      <c r="AK24" s="20">
        <f t="shared" si="17"/>
        <v>10.017378166593652</v>
      </c>
    </row>
    <row r="25" spans="2:37" x14ac:dyDescent="0.25">
      <c r="B25" s="7">
        <f t="shared" si="0"/>
        <v>0</v>
      </c>
      <c r="C25" s="8">
        <f t="shared" si="1"/>
        <v>3</v>
      </c>
      <c r="D25" s="9">
        <f t="shared" si="2"/>
        <v>0</v>
      </c>
      <c r="E25" s="5">
        <f t="shared" si="3"/>
        <v>0</v>
      </c>
      <c r="F25" s="5">
        <f t="shared" si="4"/>
        <v>1</v>
      </c>
      <c r="G25" s="6">
        <f t="shared" si="5"/>
        <v>0</v>
      </c>
      <c r="H25" s="5">
        <f t="shared" si="6"/>
        <v>9.4247779607693793</v>
      </c>
      <c r="I25" s="5">
        <f t="shared" si="7"/>
        <v>-1</v>
      </c>
      <c r="J25" s="31">
        <f t="shared" si="8"/>
        <v>3.67544536472586E-16</v>
      </c>
      <c r="K25" s="7"/>
      <c r="L25" s="8"/>
      <c r="M25" s="9"/>
      <c r="N25" s="7"/>
      <c r="O25" s="8"/>
      <c r="P25" s="9"/>
      <c r="Q25" s="7"/>
      <c r="R25" s="8"/>
      <c r="S25" s="9"/>
      <c r="T25" s="7"/>
      <c r="U25" s="8"/>
      <c r="V25" s="9"/>
      <c r="W25" s="7"/>
      <c r="X25" s="8"/>
      <c r="Y25" s="9"/>
      <c r="Z25" s="7"/>
      <c r="AA25" s="8"/>
      <c r="AB25" s="9"/>
      <c r="AC25" s="19">
        <f t="shared" si="9"/>
        <v>34</v>
      </c>
      <c r="AD25" s="19">
        <f t="shared" si="10"/>
        <v>1156</v>
      </c>
      <c r="AE25" s="19">
        <f t="shared" si="14"/>
        <v>0.35813813241945275</v>
      </c>
      <c r="AF25" s="19">
        <f t="shared" si="11"/>
        <v>6</v>
      </c>
      <c r="AG25" s="19">
        <f t="shared" si="12"/>
        <v>2</v>
      </c>
      <c r="AH25" s="19">
        <f t="shared" si="15"/>
        <v>13.027875169158746</v>
      </c>
      <c r="AI25" s="19">
        <f t="shared" si="16"/>
        <v>180722.68434657011</v>
      </c>
      <c r="AJ25" s="19">
        <f t="shared" si="13"/>
        <v>20.519803470332043</v>
      </c>
      <c r="AK25" s="20">
        <f t="shared" si="17"/>
        <v>3.2618081521386038</v>
      </c>
    </row>
    <row r="26" spans="2:37" x14ac:dyDescent="0.25">
      <c r="B26" s="7">
        <f t="shared" si="0"/>
        <v>0</v>
      </c>
      <c r="C26" s="8">
        <f t="shared" si="1"/>
        <v>3</v>
      </c>
      <c r="D26" s="9">
        <f t="shared" si="2"/>
        <v>1</v>
      </c>
      <c r="E26" s="5">
        <f t="shared" si="3"/>
        <v>0</v>
      </c>
      <c r="F26" s="5">
        <f t="shared" si="4"/>
        <v>1</v>
      </c>
      <c r="G26" s="6">
        <f t="shared" si="5"/>
        <v>0</v>
      </c>
      <c r="H26" s="5">
        <f t="shared" si="6"/>
        <v>12.566370614359172</v>
      </c>
      <c r="I26" s="5">
        <f t="shared" si="7"/>
        <v>1</v>
      </c>
      <c r="J26" s="31">
        <f t="shared" si="8"/>
        <v>-4.90059381963448E-16</v>
      </c>
      <c r="K26" s="7"/>
      <c r="L26" s="8"/>
      <c r="M26" s="9"/>
      <c r="N26" s="7"/>
      <c r="O26" s="8"/>
      <c r="P26" s="9"/>
      <c r="Q26" s="7"/>
      <c r="R26" s="8"/>
      <c r="S26" s="9"/>
      <c r="T26" s="7"/>
      <c r="U26" s="8"/>
      <c r="V26" s="9"/>
      <c r="W26" s="7"/>
      <c r="X26" s="8"/>
      <c r="Y26" s="9"/>
      <c r="Z26" s="7"/>
      <c r="AA26" s="8"/>
      <c r="AB26" s="9"/>
      <c r="AC26" s="19">
        <f t="shared" si="9"/>
        <v>72</v>
      </c>
      <c r="AD26" s="19">
        <f t="shared" si="10"/>
        <v>5184</v>
      </c>
      <c r="AE26" s="19">
        <f t="shared" si="14"/>
        <v>0.37846252228850752</v>
      </c>
      <c r="AF26" s="19">
        <f t="shared" si="11"/>
        <v>6</v>
      </c>
      <c r="AG26" s="19">
        <f t="shared" si="12"/>
        <v>4</v>
      </c>
      <c r="AH26" s="19">
        <f t="shared" si="15"/>
        <v>11.348613394112908</v>
      </c>
      <c r="AI26" s="19">
        <f t="shared" si="16"/>
        <v>1411949.0840419515</v>
      </c>
      <c r="AJ26" s="19">
        <f t="shared" si="13"/>
        <v>21.684305231007333</v>
      </c>
      <c r="AK26" s="20">
        <f t="shared" si="17"/>
        <v>25.483834801284473</v>
      </c>
    </row>
    <row r="27" spans="2:37" x14ac:dyDescent="0.25">
      <c r="B27" s="7">
        <f t="shared" si="0"/>
        <v>0</v>
      </c>
      <c r="C27" s="8">
        <f t="shared" si="1"/>
        <v>3</v>
      </c>
      <c r="D27" s="9">
        <f t="shared" si="2"/>
        <v>2</v>
      </c>
      <c r="E27" s="5">
        <f t="shared" si="3"/>
        <v>0</v>
      </c>
      <c r="F27" s="5">
        <f t="shared" si="4"/>
        <v>1</v>
      </c>
      <c r="G27" s="6">
        <f t="shared" si="5"/>
        <v>0</v>
      </c>
      <c r="H27" s="5">
        <f t="shared" si="6"/>
        <v>15.707963267948966</v>
      </c>
      <c r="I27" s="5">
        <f t="shared" si="7"/>
        <v>-1</v>
      </c>
      <c r="J27" s="31">
        <f t="shared" si="8"/>
        <v>6.1257422745431001E-16</v>
      </c>
      <c r="K27" s="7"/>
      <c r="L27" s="8"/>
      <c r="M27" s="9"/>
      <c r="N27" s="7"/>
      <c r="O27" s="8"/>
      <c r="P27" s="9"/>
      <c r="Q27" s="7"/>
      <c r="R27" s="8"/>
      <c r="S27" s="9"/>
      <c r="T27" s="7"/>
      <c r="U27" s="8"/>
      <c r="V27" s="9"/>
      <c r="W27" s="7"/>
      <c r="X27" s="8"/>
      <c r="Y27" s="9"/>
      <c r="Z27" s="7"/>
      <c r="AA27" s="8"/>
      <c r="AB27" s="9"/>
      <c r="AC27" s="19">
        <f t="shared" si="9"/>
        <v>34</v>
      </c>
      <c r="AD27" s="19">
        <f t="shared" si="10"/>
        <v>1156</v>
      </c>
      <c r="AE27" s="19">
        <f t="shared" si="14"/>
        <v>0.43486278460196853</v>
      </c>
      <c r="AF27" s="19">
        <f t="shared" si="11"/>
        <v>6</v>
      </c>
      <c r="AG27" s="19">
        <f t="shared" si="12"/>
        <v>4</v>
      </c>
      <c r="AH27" s="19">
        <f t="shared" si="15"/>
        <v>8.0189848645738895</v>
      </c>
      <c r="AI27" s="19">
        <f t="shared" si="16"/>
        <v>222478.71608273798</v>
      </c>
      <c r="AJ27" s="19">
        <f t="shared" si="13"/>
        <v>24.9158022249994</v>
      </c>
      <c r="AK27" s="20">
        <f t="shared" si="17"/>
        <v>4.0154499277156033</v>
      </c>
    </row>
    <row r="28" spans="2:37" x14ac:dyDescent="0.25">
      <c r="B28" s="7">
        <f t="shared" si="0"/>
        <v>0</v>
      </c>
      <c r="C28" s="8">
        <f t="shared" si="1"/>
        <v>3</v>
      </c>
      <c r="D28" s="9">
        <f t="shared" si="2"/>
        <v>3</v>
      </c>
      <c r="E28" s="5">
        <f t="shared" si="3"/>
        <v>0</v>
      </c>
      <c r="F28" s="5">
        <f t="shared" si="4"/>
        <v>1</v>
      </c>
      <c r="G28" s="6">
        <f t="shared" si="5"/>
        <v>0</v>
      </c>
      <c r="H28" s="5">
        <f t="shared" si="6"/>
        <v>18.849555921538759</v>
      </c>
      <c r="I28" s="5">
        <f t="shared" si="7"/>
        <v>1</v>
      </c>
      <c r="J28" s="31">
        <f t="shared" si="8"/>
        <v>-7.3508907294517201E-16</v>
      </c>
      <c r="K28" s="7"/>
      <c r="L28" s="8"/>
      <c r="M28" s="9"/>
      <c r="N28" s="7"/>
      <c r="O28" s="8"/>
      <c r="P28" s="9"/>
      <c r="Q28" s="7"/>
      <c r="R28" s="8"/>
      <c r="S28" s="9"/>
      <c r="T28" s="7"/>
      <c r="U28" s="8"/>
      <c r="V28" s="9"/>
      <c r="W28" s="7"/>
      <c r="X28" s="8"/>
      <c r="Y28" s="9"/>
      <c r="Z28" s="7"/>
      <c r="AA28" s="8"/>
      <c r="AB28" s="9"/>
      <c r="AC28" s="19">
        <f t="shared" si="9"/>
        <v>72</v>
      </c>
      <c r="AD28" s="19">
        <f t="shared" si="10"/>
        <v>5184</v>
      </c>
      <c r="AE28" s="19">
        <f t="shared" si="14"/>
        <v>0.51867039999657016</v>
      </c>
      <c r="AF28" s="19">
        <f t="shared" si="11"/>
        <v>6</v>
      </c>
      <c r="AG28" s="19">
        <f t="shared" si="12"/>
        <v>4</v>
      </c>
      <c r="AH28" s="19">
        <f t="shared" si="15"/>
        <v>5.1614454307372135</v>
      </c>
      <c r="AI28" s="19">
        <f t="shared" si="16"/>
        <v>642166.39471060119</v>
      </c>
      <c r="AJ28" s="19">
        <f t="shared" si="13"/>
        <v>29.717624878165697</v>
      </c>
      <c r="AK28" s="20">
        <f t="shared" si="17"/>
        <v>11.590263772751717</v>
      </c>
    </row>
    <row r="29" spans="2:37" x14ac:dyDescent="0.25">
      <c r="B29" s="7">
        <f t="shared" si="0"/>
        <v>0</v>
      </c>
      <c r="C29" s="8">
        <f t="shared" si="1"/>
        <v>3</v>
      </c>
      <c r="D29" s="9">
        <f t="shared" si="2"/>
        <v>4</v>
      </c>
      <c r="E29" s="5">
        <f t="shared" si="3"/>
        <v>0</v>
      </c>
      <c r="F29" s="5">
        <f t="shared" si="4"/>
        <v>1</v>
      </c>
      <c r="G29" s="6">
        <f t="shared" si="5"/>
        <v>0</v>
      </c>
      <c r="H29" s="5">
        <f t="shared" si="6"/>
        <v>21.991148575128552</v>
      </c>
      <c r="I29" s="5">
        <f t="shared" si="7"/>
        <v>-1</v>
      </c>
      <c r="J29" s="31">
        <f t="shared" si="8"/>
        <v>8.5760391843603401E-16</v>
      </c>
      <c r="K29" s="7"/>
      <c r="L29" s="8"/>
      <c r="M29" s="9"/>
      <c r="N29" s="7"/>
      <c r="O29" s="8"/>
      <c r="P29" s="9"/>
      <c r="Q29" s="7"/>
      <c r="R29" s="8"/>
      <c r="S29" s="9"/>
      <c r="T29" s="7"/>
      <c r="U29" s="8"/>
      <c r="V29" s="9"/>
      <c r="W29" s="7"/>
      <c r="X29" s="8"/>
      <c r="Y29" s="9"/>
      <c r="Z29" s="7"/>
      <c r="AA29" s="8"/>
      <c r="AB29" s="9"/>
      <c r="AC29" s="19">
        <f t="shared" si="9"/>
        <v>34</v>
      </c>
      <c r="AD29" s="19">
        <f t="shared" si="10"/>
        <v>1156</v>
      </c>
      <c r="AE29" s="19">
        <f t="shared" si="14"/>
        <v>0.62391682253696912</v>
      </c>
      <c r="AF29" s="19">
        <f t="shared" si="11"/>
        <v>6</v>
      </c>
      <c r="AG29" s="19">
        <f t="shared" si="12"/>
        <v>4</v>
      </c>
      <c r="AH29" s="19">
        <f t="shared" si="15"/>
        <v>3.2522450477551805</v>
      </c>
      <c r="AI29" s="19">
        <f t="shared" si="16"/>
        <v>90230.286604919733</v>
      </c>
      <c r="AJ29" s="19">
        <f t="shared" si="13"/>
        <v>35.747800698581095</v>
      </c>
      <c r="AK29" s="20">
        <f t="shared" si="17"/>
        <v>1.6285386944193847</v>
      </c>
    </row>
    <row r="30" spans="2:37" x14ac:dyDescent="0.25">
      <c r="B30" s="7">
        <f t="shared" si="0"/>
        <v>0</v>
      </c>
      <c r="C30" s="8">
        <f t="shared" si="1"/>
        <v>4</v>
      </c>
      <c r="D30" s="9">
        <f t="shared" si="2"/>
        <v>0</v>
      </c>
      <c r="E30" s="5">
        <f t="shared" si="3"/>
        <v>0</v>
      </c>
      <c r="F30" s="5">
        <f t="shared" si="4"/>
        <v>1</v>
      </c>
      <c r="G30" s="6">
        <f t="shared" si="5"/>
        <v>0</v>
      </c>
      <c r="H30" s="5">
        <f t="shared" si="6"/>
        <v>12.566370614359172</v>
      </c>
      <c r="I30" s="5">
        <f t="shared" si="7"/>
        <v>1</v>
      </c>
      <c r="J30" s="31">
        <f t="shared" si="8"/>
        <v>-4.90059381963448E-16</v>
      </c>
      <c r="K30" s="7"/>
      <c r="L30" s="8"/>
      <c r="M30" s="9"/>
      <c r="N30" s="7"/>
      <c r="O30" s="8"/>
      <c r="P30" s="9"/>
      <c r="Q30" s="7"/>
      <c r="R30" s="8"/>
      <c r="S30" s="9"/>
      <c r="T30" s="7"/>
      <c r="U30" s="8"/>
      <c r="V30" s="9"/>
      <c r="W30" s="7"/>
      <c r="X30" s="8"/>
      <c r="Y30" s="9"/>
      <c r="Z30" s="7"/>
      <c r="AA30" s="8"/>
      <c r="AB30" s="9"/>
      <c r="AC30" s="19">
        <f t="shared" si="9"/>
        <v>72</v>
      </c>
      <c r="AD30" s="19">
        <f t="shared" si="10"/>
        <v>5184</v>
      </c>
      <c r="AE30" s="19">
        <f t="shared" si="14"/>
        <v>0.48631896662663793</v>
      </c>
      <c r="AF30" s="19">
        <f t="shared" si="11"/>
        <v>3</v>
      </c>
      <c r="AG30" s="19">
        <f t="shared" si="12"/>
        <v>2</v>
      </c>
      <c r="AH30" s="19">
        <f t="shared" si="15"/>
        <v>6.0631314107591914</v>
      </c>
      <c r="AI30" s="19">
        <f t="shared" si="16"/>
        <v>188587.63940025389</v>
      </c>
      <c r="AJ30" s="19">
        <f t="shared" si="13"/>
        <v>27.864024284869888</v>
      </c>
      <c r="AK30" s="20">
        <f t="shared" si="17"/>
        <v>3.4037603071935449</v>
      </c>
    </row>
    <row r="31" spans="2:37" x14ac:dyDescent="0.25">
      <c r="B31" s="7">
        <f t="shared" si="0"/>
        <v>0</v>
      </c>
      <c r="C31" s="8">
        <f t="shared" si="1"/>
        <v>4</v>
      </c>
      <c r="D31" s="9">
        <f t="shared" si="2"/>
        <v>1</v>
      </c>
      <c r="E31" s="5">
        <f t="shared" si="3"/>
        <v>0</v>
      </c>
      <c r="F31" s="5">
        <f t="shared" si="4"/>
        <v>1</v>
      </c>
      <c r="G31" s="6">
        <f t="shared" si="5"/>
        <v>0</v>
      </c>
      <c r="H31" s="5">
        <f t="shared" si="6"/>
        <v>15.707963267948966</v>
      </c>
      <c r="I31" s="5">
        <f t="shared" si="7"/>
        <v>-1</v>
      </c>
      <c r="J31" s="31">
        <f t="shared" si="8"/>
        <v>6.1257422745431001E-16</v>
      </c>
      <c r="K31" s="7"/>
      <c r="L31" s="8"/>
      <c r="M31" s="9"/>
      <c r="N31" s="7"/>
      <c r="O31" s="8"/>
      <c r="P31" s="9"/>
      <c r="Q31" s="7"/>
      <c r="R31" s="8"/>
      <c r="S31" s="9"/>
      <c r="T31" s="7"/>
      <c r="U31" s="8"/>
      <c r="V31" s="9"/>
      <c r="W31" s="7"/>
      <c r="X31" s="8"/>
      <c r="Y31" s="9"/>
      <c r="Z31" s="7"/>
      <c r="AA31" s="8"/>
      <c r="AB31" s="9"/>
      <c r="AC31" s="19">
        <f t="shared" si="9"/>
        <v>34</v>
      </c>
      <c r="AD31" s="19">
        <f t="shared" si="10"/>
        <v>1156</v>
      </c>
      <c r="AE31" s="19">
        <f t="shared" si="14"/>
        <v>0.50266081942899865</v>
      </c>
      <c r="AF31" s="19">
        <f t="shared" si="11"/>
        <v>9</v>
      </c>
      <c r="AG31" s="19">
        <f t="shared" si="12"/>
        <v>4</v>
      </c>
      <c r="AH31" s="19">
        <f t="shared" si="15"/>
        <v>5.5822902372163226</v>
      </c>
      <c r="AI31" s="19">
        <f t="shared" si="16"/>
        <v>232312.59051199447</v>
      </c>
      <c r="AJ31" s="19">
        <f t="shared" si="13"/>
        <v>28.800343479869195</v>
      </c>
      <c r="AK31" s="20">
        <f t="shared" si="17"/>
        <v>4.1929385030786381</v>
      </c>
    </row>
    <row r="32" spans="2:37" x14ac:dyDescent="0.25">
      <c r="B32" s="7">
        <f t="shared" si="0"/>
        <v>0</v>
      </c>
      <c r="C32" s="8">
        <f t="shared" si="1"/>
        <v>4</v>
      </c>
      <c r="D32" s="9">
        <f t="shared" si="2"/>
        <v>2</v>
      </c>
      <c r="E32" s="5">
        <f t="shared" si="3"/>
        <v>0</v>
      </c>
      <c r="F32" s="5">
        <f t="shared" si="4"/>
        <v>1</v>
      </c>
      <c r="G32" s="6">
        <f t="shared" si="5"/>
        <v>0</v>
      </c>
      <c r="H32" s="5">
        <f t="shared" si="6"/>
        <v>18.849555921538759</v>
      </c>
      <c r="I32" s="5">
        <f t="shared" si="7"/>
        <v>1</v>
      </c>
      <c r="J32" s="31">
        <f t="shared" si="8"/>
        <v>-7.3508907294517201E-16</v>
      </c>
      <c r="K32" s="7"/>
      <c r="L32" s="8"/>
      <c r="M32" s="9"/>
      <c r="N32" s="7"/>
      <c r="O32" s="8"/>
      <c r="P32" s="9"/>
      <c r="Q32" s="7"/>
      <c r="R32" s="8"/>
      <c r="S32" s="9"/>
      <c r="T32" s="7"/>
      <c r="U32" s="8"/>
      <c r="V32" s="9"/>
      <c r="W32" s="7"/>
      <c r="X32" s="8"/>
      <c r="Y32" s="9"/>
      <c r="Z32" s="7"/>
      <c r="AA32" s="8"/>
      <c r="AB32" s="9"/>
      <c r="AC32" s="19">
        <f t="shared" si="9"/>
        <v>72</v>
      </c>
      <c r="AD32" s="19">
        <f t="shared" si="10"/>
        <v>5184</v>
      </c>
      <c r="AE32" s="19">
        <f t="shared" si="14"/>
        <v>0.54982839459788591</v>
      </c>
      <c r="AF32" s="19">
        <f t="shared" si="11"/>
        <v>6</v>
      </c>
      <c r="AG32" s="19">
        <f t="shared" si="12"/>
        <v>4</v>
      </c>
      <c r="AH32" s="19">
        <f t="shared" si="15"/>
        <v>4.4609986260611327</v>
      </c>
      <c r="AI32" s="19">
        <f t="shared" si="16"/>
        <v>555019.60506002186</v>
      </c>
      <c r="AJ32" s="19">
        <f t="shared" si="13"/>
        <v>31.502846466912494</v>
      </c>
      <c r="AK32" s="20">
        <f t="shared" si="17"/>
        <v>10.017378166593652</v>
      </c>
    </row>
    <row r="33" spans="2:37" x14ac:dyDescent="0.25">
      <c r="B33" s="7">
        <f t="shared" si="0"/>
        <v>0</v>
      </c>
      <c r="C33" s="8">
        <f t="shared" si="1"/>
        <v>4</v>
      </c>
      <c r="D33" s="9">
        <f t="shared" si="2"/>
        <v>3</v>
      </c>
      <c r="E33" s="5">
        <f t="shared" si="3"/>
        <v>0</v>
      </c>
      <c r="F33" s="5">
        <f t="shared" si="4"/>
        <v>1</v>
      </c>
      <c r="G33" s="6">
        <f t="shared" si="5"/>
        <v>0</v>
      </c>
      <c r="H33" s="5">
        <f t="shared" si="6"/>
        <v>21.991148575128552</v>
      </c>
      <c r="I33" s="5">
        <f t="shared" si="7"/>
        <v>-1</v>
      </c>
      <c r="J33" s="31">
        <f t="shared" si="8"/>
        <v>8.5760391843603401E-16</v>
      </c>
      <c r="K33" s="7"/>
      <c r="L33" s="8"/>
      <c r="M33" s="9"/>
      <c r="N33" s="7"/>
      <c r="O33" s="8"/>
      <c r="P33" s="9"/>
      <c r="Q33" s="7"/>
      <c r="R33" s="8"/>
      <c r="S33" s="9"/>
      <c r="T33" s="7"/>
      <c r="U33" s="8"/>
      <c r="V33" s="9"/>
      <c r="W33" s="7"/>
      <c r="X33" s="8"/>
      <c r="Y33" s="9"/>
      <c r="Z33" s="7"/>
      <c r="AA33" s="8"/>
      <c r="AB33" s="9"/>
      <c r="AC33" s="19">
        <f t="shared" si="9"/>
        <v>34</v>
      </c>
      <c r="AD33" s="19">
        <f t="shared" si="10"/>
        <v>1156</v>
      </c>
      <c r="AE33" s="19">
        <f t="shared" si="14"/>
        <v>0.62391682253696912</v>
      </c>
      <c r="AF33" s="19">
        <f t="shared" si="11"/>
        <v>6</v>
      </c>
      <c r="AG33" s="19">
        <f t="shared" si="12"/>
        <v>4</v>
      </c>
      <c r="AH33" s="19">
        <f t="shared" si="15"/>
        <v>3.2522450477551805</v>
      </c>
      <c r="AI33" s="19">
        <f t="shared" si="16"/>
        <v>90230.286604919733</v>
      </c>
      <c r="AJ33" s="19">
        <f t="shared" si="13"/>
        <v>35.747800698581095</v>
      </c>
      <c r="AK33" s="20">
        <f t="shared" si="17"/>
        <v>1.6285386944193847</v>
      </c>
    </row>
    <row r="34" spans="2:37" x14ac:dyDescent="0.25">
      <c r="B34" s="7">
        <f t="shared" si="0"/>
        <v>0</v>
      </c>
      <c r="C34" s="8">
        <f t="shared" si="1"/>
        <v>4</v>
      </c>
      <c r="D34" s="9">
        <f t="shared" si="2"/>
        <v>4</v>
      </c>
      <c r="E34" s="5">
        <f t="shared" si="3"/>
        <v>0</v>
      </c>
      <c r="F34" s="5">
        <f t="shared" si="4"/>
        <v>1</v>
      </c>
      <c r="G34" s="6">
        <f t="shared" si="5"/>
        <v>0</v>
      </c>
      <c r="H34" s="5">
        <f t="shared" si="6"/>
        <v>25.132741228718345</v>
      </c>
      <c r="I34" s="5">
        <f t="shared" si="7"/>
        <v>1</v>
      </c>
      <c r="J34" s="31">
        <f t="shared" si="8"/>
        <v>-9.8011876392689601E-16</v>
      </c>
      <c r="K34" s="7"/>
      <c r="L34" s="8"/>
      <c r="M34" s="9"/>
      <c r="N34" s="7"/>
      <c r="O34" s="8"/>
      <c r="P34" s="9"/>
      <c r="Q34" s="7"/>
      <c r="R34" s="8"/>
      <c r="S34" s="9"/>
      <c r="T34" s="7"/>
      <c r="U34" s="8"/>
      <c r="V34" s="9"/>
      <c r="W34" s="7"/>
      <c r="X34" s="8"/>
      <c r="Y34" s="9"/>
      <c r="Z34" s="7"/>
      <c r="AA34" s="8"/>
      <c r="AB34" s="9"/>
      <c r="AC34" s="19">
        <f t="shared" si="9"/>
        <v>72</v>
      </c>
      <c r="AD34" s="19">
        <f t="shared" si="10"/>
        <v>5184</v>
      </c>
      <c r="AE34" s="19">
        <f t="shared" si="14"/>
        <v>0.72210771113399042</v>
      </c>
      <c r="AF34" s="19">
        <f t="shared" si="11"/>
        <v>3</v>
      </c>
      <c r="AG34" s="19">
        <f t="shared" si="12"/>
        <v>4</v>
      </c>
      <c r="AH34" s="19">
        <f t="shared" si="15"/>
        <v>2.2568102376456456</v>
      </c>
      <c r="AI34" s="19">
        <f t="shared" si="16"/>
        <v>140391.65126346031</v>
      </c>
      <c r="AJ34" s="19">
        <f t="shared" si="13"/>
        <v>41.373724201829653</v>
      </c>
      <c r="AK34" s="20">
        <f t="shared" si="17"/>
        <v>2.5338857390209286</v>
      </c>
    </row>
    <row r="35" spans="2:37" x14ac:dyDescent="0.25">
      <c r="B35" s="7">
        <f t="shared" si="0"/>
        <v>1</v>
      </c>
      <c r="C35" s="8">
        <f t="shared" si="1"/>
        <v>0</v>
      </c>
      <c r="D35" s="9">
        <f t="shared" si="2"/>
        <v>0</v>
      </c>
      <c r="E35" s="5">
        <f t="shared" si="3"/>
        <v>0</v>
      </c>
      <c r="F35" s="5">
        <f t="shared" si="4"/>
        <v>1</v>
      </c>
      <c r="G35" s="6">
        <f t="shared" si="5"/>
        <v>0</v>
      </c>
      <c r="H35" s="5">
        <f t="shared" si="6"/>
        <v>3.1415926535897931</v>
      </c>
      <c r="I35" s="5">
        <f t="shared" si="7"/>
        <v>-1</v>
      </c>
      <c r="J35" s="31">
        <f t="shared" si="8"/>
        <v>1.22514845490862E-16</v>
      </c>
      <c r="K35" s="7"/>
      <c r="L35" s="8"/>
      <c r="M35" s="9"/>
      <c r="N35" s="7"/>
      <c r="O35" s="8"/>
      <c r="P35" s="9"/>
      <c r="Q35" s="7"/>
      <c r="R35" s="8"/>
      <c r="S35" s="9"/>
      <c r="T35" s="7"/>
      <c r="U35" s="8"/>
      <c r="V35" s="9"/>
      <c r="W35" s="7"/>
      <c r="X35" s="8"/>
      <c r="Y35" s="9"/>
      <c r="Z35" s="7"/>
      <c r="AA35" s="8"/>
      <c r="AB35" s="9"/>
      <c r="AC35" s="19">
        <f t="shared" si="9"/>
        <v>34</v>
      </c>
      <c r="AD35" s="19">
        <f t="shared" si="10"/>
        <v>1156</v>
      </c>
      <c r="AE35" s="19">
        <f t="shared" si="14"/>
        <v>0.11711121651081241</v>
      </c>
      <c r="AF35" s="19">
        <f t="shared" si="11"/>
        <v>3</v>
      </c>
      <c r="AG35" s="19">
        <f t="shared" si="12"/>
        <v>2</v>
      </c>
      <c r="AH35" s="19">
        <f t="shared" si="15"/>
        <v>213.06090590470041</v>
      </c>
      <c r="AI35" s="19">
        <f t="shared" si="16"/>
        <v>1477790.443355002</v>
      </c>
      <c r="AJ35" s="19">
        <f t="shared" si="13"/>
        <v>6.7099784397123541</v>
      </c>
      <c r="AK35" s="20">
        <f t="shared" si="17"/>
        <v>26.672185247337765</v>
      </c>
    </row>
    <row r="36" spans="2:37" x14ac:dyDescent="0.25">
      <c r="B36" s="7">
        <f t="shared" si="0"/>
        <v>1</v>
      </c>
      <c r="C36" s="8">
        <f t="shared" si="1"/>
        <v>0</v>
      </c>
      <c r="D36" s="9">
        <f t="shared" si="2"/>
        <v>1</v>
      </c>
      <c r="E36" s="5">
        <f t="shared" si="3"/>
        <v>0</v>
      </c>
      <c r="F36" s="5">
        <f t="shared" si="4"/>
        <v>1</v>
      </c>
      <c r="G36" s="6">
        <f t="shared" si="5"/>
        <v>0</v>
      </c>
      <c r="H36" s="5">
        <f t="shared" si="6"/>
        <v>6.2831853071795862</v>
      </c>
      <c r="I36" s="5">
        <f t="shared" si="7"/>
        <v>1</v>
      </c>
      <c r="J36" s="31">
        <f t="shared" si="8"/>
        <v>-2.45029690981724E-16</v>
      </c>
      <c r="K36" s="7"/>
      <c r="L36" s="8"/>
      <c r="M36" s="9"/>
      <c r="N36" s="7"/>
      <c r="O36" s="8"/>
      <c r="P36" s="9"/>
      <c r="Q36" s="7"/>
      <c r="R36" s="8"/>
      <c r="S36" s="9"/>
      <c r="T36" s="7"/>
      <c r="U36" s="8"/>
      <c r="V36" s="9"/>
      <c r="W36" s="7"/>
      <c r="X36" s="8"/>
      <c r="Y36" s="9"/>
      <c r="Z36" s="7"/>
      <c r="AA36" s="8"/>
      <c r="AB36" s="9"/>
      <c r="AC36" s="19">
        <f t="shared" si="9"/>
        <v>72</v>
      </c>
      <c r="AD36" s="19">
        <f t="shared" si="10"/>
        <v>5184</v>
      </c>
      <c r="AE36" s="19">
        <f t="shared" si="14"/>
        <v>0.16600332755355071</v>
      </c>
      <c r="AF36" s="19">
        <f t="shared" si="11"/>
        <v>3</v>
      </c>
      <c r="AG36" s="19">
        <f t="shared" si="12"/>
        <v>4</v>
      </c>
      <c r="AH36" s="19">
        <f t="shared" si="15"/>
        <v>89.065193544112105</v>
      </c>
      <c r="AI36" s="19">
        <f t="shared" si="16"/>
        <v>5540567.5599921262</v>
      </c>
      <c r="AJ36" s="19">
        <f t="shared" si="13"/>
        <v>9.511290053946226</v>
      </c>
      <c r="AK36" s="20">
        <f t="shared" si="17"/>
        <v>100</v>
      </c>
    </row>
    <row r="37" spans="2:37" x14ac:dyDescent="0.25">
      <c r="B37" s="7">
        <f t="shared" si="0"/>
        <v>1</v>
      </c>
      <c r="C37" s="8">
        <f t="shared" si="1"/>
        <v>0</v>
      </c>
      <c r="D37" s="9">
        <f t="shared" si="2"/>
        <v>2</v>
      </c>
      <c r="E37" s="5">
        <f t="shared" si="3"/>
        <v>0</v>
      </c>
      <c r="F37" s="5">
        <f t="shared" si="4"/>
        <v>1</v>
      </c>
      <c r="G37" s="6">
        <f t="shared" si="5"/>
        <v>0</v>
      </c>
      <c r="H37" s="5">
        <f t="shared" si="6"/>
        <v>9.4247779607693793</v>
      </c>
      <c r="I37" s="5">
        <f t="shared" si="7"/>
        <v>-1</v>
      </c>
      <c r="J37" s="31">
        <f t="shared" si="8"/>
        <v>3.67544536472586E-16</v>
      </c>
      <c r="K37" s="7"/>
      <c r="L37" s="8"/>
      <c r="M37" s="9"/>
      <c r="N37" s="7"/>
      <c r="O37" s="8"/>
      <c r="P37" s="9"/>
      <c r="Q37" s="7"/>
      <c r="R37" s="8"/>
      <c r="S37" s="9"/>
      <c r="T37" s="7"/>
      <c r="U37" s="8"/>
      <c r="V37" s="9"/>
      <c r="W37" s="7"/>
      <c r="X37" s="8"/>
      <c r="Y37" s="9"/>
      <c r="Z37" s="7"/>
      <c r="AA37" s="8"/>
      <c r="AB37" s="9"/>
      <c r="AC37" s="19">
        <f t="shared" si="9"/>
        <v>34</v>
      </c>
      <c r="AD37" s="19">
        <f t="shared" si="10"/>
        <v>1156</v>
      </c>
      <c r="AE37" s="19">
        <f t="shared" si="14"/>
        <v>0.26433814725518823</v>
      </c>
      <c r="AF37" s="19">
        <f t="shared" si="11"/>
        <v>6</v>
      </c>
      <c r="AG37" s="19">
        <f t="shared" si="12"/>
        <v>4</v>
      </c>
      <c r="AH37" s="19">
        <f t="shared" si="15"/>
        <v>27.835587740069307</v>
      </c>
      <c r="AI37" s="19">
        <f t="shared" si="16"/>
        <v>772270.54626048286</v>
      </c>
      <c r="AJ37" s="19">
        <f t="shared" si="13"/>
        <v>15.145460202029952</v>
      </c>
      <c r="AK37" s="20">
        <f t="shared" si="17"/>
        <v>13.938473593156228</v>
      </c>
    </row>
    <row r="38" spans="2:37" x14ac:dyDescent="0.25">
      <c r="B38" s="7">
        <f t="shared" si="0"/>
        <v>1</v>
      </c>
      <c r="C38" s="8">
        <f t="shared" si="1"/>
        <v>0</v>
      </c>
      <c r="D38" s="9">
        <f t="shared" si="2"/>
        <v>3</v>
      </c>
      <c r="E38" s="5">
        <f t="shared" si="3"/>
        <v>0</v>
      </c>
      <c r="F38" s="5">
        <f t="shared" si="4"/>
        <v>1</v>
      </c>
      <c r="G38" s="6">
        <f t="shared" si="5"/>
        <v>0</v>
      </c>
      <c r="H38" s="5">
        <f t="shared" si="6"/>
        <v>12.566370614359172</v>
      </c>
      <c r="I38" s="5">
        <f t="shared" si="7"/>
        <v>1</v>
      </c>
      <c r="J38" s="31">
        <f t="shared" si="8"/>
        <v>-4.90059381963448E-16</v>
      </c>
      <c r="K38" s="7"/>
      <c r="L38" s="8"/>
      <c r="M38" s="9"/>
      <c r="N38" s="7"/>
      <c r="O38" s="8"/>
      <c r="P38" s="9"/>
      <c r="Q38" s="7"/>
      <c r="R38" s="8"/>
      <c r="S38" s="9"/>
      <c r="T38" s="7"/>
      <c r="U38" s="8"/>
      <c r="V38" s="9"/>
      <c r="W38" s="7"/>
      <c r="X38" s="8"/>
      <c r="Y38" s="9"/>
      <c r="Z38" s="7"/>
      <c r="AA38" s="8"/>
      <c r="AB38" s="9"/>
      <c r="AC38" s="19">
        <f t="shared" si="9"/>
        <v>72</v>
      </c>
      <c r="AD38" s="19">
        <f t="shared" si="10"/>
        <v>5184</v>
      </c>
      <c r="AE38" s="19">
        <f t="shared" si="14"/>
        <v>0.37846252228850752</v>
      </c>
      <c r="AF38" s="19">
        <f t="shared" si="11"/>
        <v>6</v>
      </c>
      <c r="AG38" s="19">
        <f t="shared" si="12"/>
        <v>4</v>
      </c>
      <c r="AH38" s="19">
        <f t="shared" si="15"/>
        <v>11.348613394112908</v>
      </c>
      <c r="AI38" s="19">
        <f t="shared" si="16"/>
        <v>1411949.0840419515</v>
      </c>
      <c r="AJ38" s="19">
        <f t="shared" si="13"/>
        <v>21.684305231007333</v>
      </c>
      <c r="AK38" s="20">
        <f t="shared" si="17"/>
        <v>25.483834801284473</v>
      </c>
    </row>
    <row r="39" spans="2:37" x14ac:dyDescent="0.25">
      <c r="B39" s="7">
        <f t="shared" si="0"/>
        <v>1</v>
      </c>
      <c r="C39" s="8">
        <f t="shared" si="1"/>
        <v>0</v>
      </c>
      <c r="D39" s="9">
        <f t="shared" si="2"/>
        <v>4</v>
      </c>
      <c r="E39" s="5">
        <f t="shared" si="3"/>
        <v>0</v>
      </c>
      <c r="F39" s="5">
        <f t="shared" si="4"/>
        <v>1</v>
      </c>
      <c r="G39" s="6">
        <f t="shared" si="5"/>
        <v>0</v>
      </c>
      <c r="H39" s="5">
        <f t="shared" si="6"/>
        <v>15.707963267948966</v>
      </c>
      <c r="I39" s="5">
        <f t="shared" si="7"/>
        <v>-1</v>
      </c>
      <c r="J39" s="31">
        <f t="shared" si="8"/>
        <v>6.1257422745431001E-16</v>
      </c>
      <c r="K39" s="7"/>
      <c r="L39" s="8"/>
      <c r="M39" s="9"/>
      <c r="N39" s="7"/>
      <c r="O39" s="8"/>
      <c r="P39" s="9"/>
      <c r="Q39" s="7"/>
      <c r="R39" s="8"/>
      <c r="S39" s="9"/>
      <c r="T39" s="7"/>
      <c r="U39" s="8"/>
      <c r="V39" s="9"/>
      <c r="W39" s="7"/>
      <c r="X39" s="8"/>
      <c r="Y39" s="9"/>
      <c r="Z39" s="7"/>
      <c r="AA39" s="8"/>
      <c r="AB39" s="9"/>
      <c r="AC39" s="19">
        <f t="shared" si="9"/>
        <v>34</v>
      </c>
      <c r="AD39" s="19">
        <f t="shared" si="10"/>
        <v>1156</v>
      </c>
      <c r="AE39" s="19">
        <f t="shared" si="14"/>
        <v>0.50266081942899865</v>
      </c>
      <c r="AF39" s="19">
        <f t="shared" si="11"/>
        <v>9</v>
      </c>
      <c r="AG39" s="19">
        <f t="shared" si="12"/>
        <v>4</v>
      </c>
      <c r="AH39" s="19">
        <f t="shared" si="15"/>
        <v>5.5822902372163226</v>
      </c>
      <c r="AI39" s="19">
        <f t="shared" si="16"/>
        <v>232312.59051199447</v>
      </c>
      <c r="AJ39" s="19">
        <f t="shared" si="13"/>
        <v>28.800343479869195</v>
      </c>
      <c r="AK39" s="20">
        <f t="shared" si="17"/>
        <v>4.1929385030786381</v>
      </c>
    </row>
    <row r="40" spans="2:37" x14ac:dyDescent="0.25">
      <c r="B40" s="7">
        <f t="shared" si="0"/>
        <v>1</v>
      </c>
      <c r="C40" s="8">
        <f t="shared" si="1"/>
        <v>1</v>
      </c>
      <c r="D40" s="9">
        <f t="shared" si="2"/>
        <v>0</v>
      </c>
      <c r="E40" s="5">
        <f t="shared" si="3"/>
        <v>0</v>
      </c>
      <c r="F40" s="5">
        <f t="shared" si="4"/>
        <v>1</v>
      </c>
      <c r="G40" s="6">
        <f t="shared" si="5"/>
        <v>0</v>
      </c>
      <c r="H40" s="5">
        <f t="shared" si="6"/>
        <v>6.2831853071795862</v>
      </c>
      <c r="I40" s="5">
        <f t="shared" si="7"/>
        <v>1</v>
      </c>
      <c r="J40" s="31">
        <f t="shared" si="8"/>
        <v>-2.45029690981724E-16</v>
      </c>
      <c r="K40" s="7"/>
      <c r="L40" s="8"/>
      <c r="M40" s="9"/>
      <c r="N40" s="7"/>
      <c r="O40" s="8"/>
      <c r="P40" s="9"/>
      <c r="Q40" s="7"/>
      <c r="R40" s="8"/>
      <c r="S40" s="9"/>
      <c r="T40" s="7"/>
      <c r="U40" s="8"/>
      <c r="V40" s="9"/>
      <c r="W40" s="7"/>
      <c r="X40" s="8"/>
      <c r="Y40" s="9"/>
      <c r="Z40" s="7"/>
      <c r="AA40" s="8"/>
      <c r="AB40" s="9"/>
      <c r="AC40" s="19">
        <f t="shared" si="9"/>
        <v>72</v>
      </c>
      <c r="AD40" s="19">
        <f t="shared" si="10"/>
        <v>5184</v>
      </c>
      <c r="AE40" s="19">
        <f t="shared" si="14"/>
        <v>0.16600332755355071</v>
      </c>
      <c r="AF40" s="19">
        <f t="shared" si="11"/>
        <v>3</v>
      </c>
      <c r="AG40" s="19">
        <f t="shared" si="12"/>
        <v>4</v>
      </c>
      <c r="AH40" s="19">
        <f t="shared" si="15"/>
        <v>89.065193544112105</v>
      </c>
      <c r="AI40" s="19">
        <f t="shared" si="16"/>
        <v>5540567.5599921262</v>
      </c>
      <c r="AJ40" s="19">
        <f t="shared" si="13"/>
        <v>9.511290053946226</v>
      </c>
      <c r="AK40" s="20">
        <f t="shared" si="17"/>
        <v>100</v>
      </c>
    </row>
    <row r="41" spans="2:37" x14ac:dyDescent="0.25">
      <c r="B41" s="7">
        <f t="shared" si="0"/>
        <v>1</v>
      </c>
      <c r="C41" s="8">
        <f t="shared" si="1"/>
        <v>1</v>
      </c>
      <c r="D41" s="9">
        <f t="shared" si="2"/>
        <v>1</v>
      </c>
      <c r="E41" s="5">
        <f t="shared" si="3"/>
        <v>0</v>
      </c>
      <c r="F41" s="5">
        <f t="shared" si="4"/>
        <v>1</v>
      </c>
      <c r="G41" s="6">
        <f t="shared" si="5"/>
        <v>0</v>
      </c>
      <c r="H41" s="5">
        <f t="shared" si="6"/>
        <v>9.4247779607693793</v>
      </c>
      <c r="I41" s="5">
        <f t="shared" si="7"/>
        <v>-1</v>
      </c>
      <c r="J41" s="31">
        <f t="shared" si="8"/>
        <v>3.67544536472586E-16</v>
      </c>
      <c r="K41" s="7"/>
      <c r="L41" s="8"/>
      <c r="M41" s="9"/>
      <c r="N41" s="7"/>
      <c r="O41" s="8"/>
      <c r="P41" s="9"/>
      <c r="Q41" s="7"/>
      <c r="R41" s="8"/>
      <c r="S41" s="9"/>
      <c r="T41" s="7"/>
      <c r="U41" s="8"/>
      <c r="V41" s="9"/>
      <c r="W41" s="7"/>
      <c r="X41" s="8"/>
      <c r="Y41" s="9"/>
      <c r="Z41" s="7"/>
      <c r="AA41" s="8"/>
      <c r="AB41" s="9"/>
      <c r="AC41" s="19">
        <f t="shared" si="9"/>
        <v>34</v>
      </c>
      <c r="AD41" s="19">
        <f t="shared" si="10"/>
        <v>1156</v>
      </c>
      <c r="AE41" s="19">
        <f t="shared" si="14"/>
        <v>0.20378681614742253</v>
      </c>
      <c r="AF41" s="19">
        <f t="shared" si="11"/>
        <v>1</v>
      </c>
      <c r="AG41" s="19">
        <f t="shared" si="12"/>
        <v>8</v>
      </c>
      <c r="AH41" s="19">
        <f t="shared" si="15"/>
        <v>53.340832501812137</v>
      </c>
      <c r="AI41" s="19">
        <f t="shared" si="16"/>
        <v>493296.01897675864</v>
      </c>
      <c r="AJ41" s="19">
        <f t="shared" si="13"/>
        <v>11.676124485655766</v>
      </c>
      <c r="AK41" s="20">
        <f t="shared" si="17"/>
        <v>8.9033481432263173</v>
      </c>
    </row>
    <row r="42" spans="2:37" x14ac:dyDescent="0.25">
      <c r="B42" s="7">
        <f t="shared" si="0"/>
        <v>1</v>
      </c>
      <c r="C42" s="8">
        <f t="shared" si="1"/>
        <v>1</v>
      </c>
      <c r="D42" s="9">
        <f t="shared" si="2"/>
        <v>2</v>
      </c>
      <c r="E42" s="5">
        <f t="shared" si="3"/>
        <v>0</v>
      </c>
      <c r="F42" s="5">
        <f t="shared" si="4"/>
        <v>1</v>
      </c>
      <c r="G42" s="6">
        <f t="shared" si="5"/>
        <v>0</v>
      </c>
      <c r="H42" s="5">
        <f t="shared" si="6"/>
        <v>12.566370614359172</v>
      </c>
      <c r="I42" s="5">
        <f t="shared" si="7"/>
        <v>1</v>
      </c>
      <c r="J42" s="31">
        <f t="shared" si="8"/>
        <v>-4.90059381963448E-16</v>
      </c>
      <c r="K42" s="7"/>
      <c r="L42" s="8"/>
      <c r="M42" s="9"/>
      <c r="N42" s="7"/>
      <c r="O42" s="8"/>
      <c r="P42" s="9"/>
      <c r="Q42" s="7"/>
      <c r="R42" s="8"/>
      <c r="S42" s="9"/>
      <c r="T42" s="7"/>
      <c r="U42" s="8"/>
      <c r="V42" s="9"/>
      <c r="W42" s="7"/>
      <c r="X42" s="8"/>
      <c r="Y42" s="9"/>
      <c r="Z42" s="7"/>
      <c r="AA42" s="8"/>
      <c r="AB42" s="9"/>
      <c r="AC42" s="19">
        <f t="shared" si="9"/>
        <v>72</v>
      </c>
      <c r="AD42" s="19">
        <f t="shared" si="10"/>
        <v>5184</v>
      </c>
      <c r="AE42" s="19">
        <f t="shared" si="14"/>
        <v>0.2902663581016065</v>
      </c>
      <c r="AF42" s="19">
        <f t="shared" si="11"/>
        <v>3</v>
      </c>
      <c r="AG42" s="19">
        <f t="shared" si="12"/>
        <v>8</v>
      </c>
      <c r="AH42" s="19">
        <f t="shared" si="15"/>
        <v>22.029682605318051</v>
      </c>
      <c r="AI42" s="19">
        <f t="shared" si="16"/>
        <v>2740844.9910232509</v>
      </c>
      <c r="AJ42" s="19">
        <f t="shared" si="13"/>
        <v>16.631037253855045</v>
      </c>
      <c r="AK42" s="20">
        <f t="shared" si="17"/>
        <v>49.468668351138128</v>
      </c>
    </row>
    <row r="43" spans="2:37" x14ac:dyDescent="0.25">
      <c r="B43" s="7">
        <f t="shared" si="0"/>
        <v>1</v>
      </c>
      <c r="C43" s="8">
        <f t="shared" si="1"/>
        <v>1</v>
      </c>
      <c r="D43" s="9">
        <f t="shared" si="2"/>
        <v>3</v>
      </c>
      <c r="E43" s="5">
        <f t="shared" si="3"/>
        <v>0</v>
      </c>
      <c r="F43" s="5">
        <f t="shared" si="4"/>
        <v>1</v>
      </c>
      <c r="G43" s="6">
        <f t="shared" si="5"/>
        <v>0</v>
      </c>
      <c r="H43" s="5">
        <f t="shared" si="6"/>
        <v>15.707963267948966</v>
      </c>
      <c r="I43" s="5">
        <f t="shared" si="7"/>
        <v>-1</v>
      </c>
      <c r="J43" s="31">
        <f t="shared" si="8"/>
        <v>6.1257422745431001E-16</v>
      </c>
      <c r="K43" s="7"/>
      <c r="L43" s="8"/>
      <c r="M43" s="9"/>
      <c r="N43" s="7"/>
      <c r="O43" s="8"/>
      <c r="P43" s="9"/>
      <c r="Q43" s="7"/>
      <c r="R43" s="8"/>
      <c r="S43" s="9"/>
      <c r="T43" s="7"/>
      <c r="U43" s="8"/>
      <c r="V43" s="9"/>
      <c r="W43" s="7"/>
      <c r="X43" s="8"/>
      <c r="Y43" s="9"/>
      <c r="Z43" s="7"/>
      <c r="AA43" s="8"/>
      <c r="AB43" s="9"/>
      <c r="AC43" s="19">
        <f t="shared" si="9"/>
        <v>34</v>
      </c>
      <c r="AD43" s="19">
        <f t="shared" si="10"/>
        <v>1156</v>
      </c>
      <c r="AE43" s="19">
        <f t="shared" si="14"/>
        <v>0.39794714733066572</v>
      </c>
      <c r="AF43" s="19">
        <f t="shared" si="11"/>
        <v>3</v>
      </c>
      <c r="AG43" s="19">
        <f t="shared" si="12"/>
        <v>8</v>
      </c>
      <c r="AH43" s="19">
        <f t="shared" si="15"/>
        <v>10.010056077092104</v>
      </c>
      <c r="AI43" s="19">
        <f t="shared" si="16"/>
        <v>277718.9958028433</v>
      </c>
      <c r="AJ43" s="19">
        <f t="shared" si="13"/>
        <v>22.80069201131791</v>
      </c>
      <c r="AK43" s="20">
        <f t="shared" si="17"/>
        <v>5.0124647483449865</v>
      </c>
    </row>
    <row r="44" spans="2:37" x14ac:dyDescent="0.25">
      <c r="B44" s="7">
        <f t="shared" si="0"/>
        <v>1</v>
      </c>
      <c r="C44" s="8">
        <f t="shared" si="1"/>
        <v>1</v>
      </c>
      <c r="D44" s="9">
        <f t="shared" si="2"/>
        <v>4</v>
      </c>
      <c r="E44" s="5">
        <f t="shared" si="3"/>
        <v>0</v>
      </c>
      <c r="F44" s="5">
        <f t="shared" si="4"/>
        <v>1</v>
      </c>
      <c r="G44" s="6">
        <f t="shared" si="5"/>
        <v>0</v>
      </c>
      <c r="H44" s="5">
        <f t="shared" si="6"/>
        <v>18.849555921538759</v>
      </c>
      <c r="I44" s="5">
        <f t="shared" si="7"/>
        <v>1</v>
      </c>
      <c r="J44" s="31">
        <f t="shared" si="8"/>
        <v>-7.3508907294517201E-16</v>
      </c>
      <c r="K44" s="7"/>
      <c r="L44" s="8"/>
      <c r="M44" s="9"/>
      <c r="N44" s="7"/>
      <c r="O44" s="8"/>
      <c r="P44" s="9"/>
      <c r="Q44" s="7"/>
      <c r="R44" s="8"/>
      <c r="S44" s="9"/>
      <c r="T44" s="7"/>
      <c r="U44" s="8"/>
      <c r="V44" s="9"/>
      <c r="W44" s="7"/>
      <c r="X44" s="8"/>
      <c r="Y44" s="9"/>
      <c r="Z44" s="7"/>
      <c r="AA44" s="8"/>
      <c r="AB44" s="9"/>
      <c r="AC44" s="19">
        <f t="shared" si="9"/>
        <v>72</v>
      </c>
      <c r="AD44" s="19">
        <f t="shared" si="10"/>
        <v>5184</v>
      </c>
      <c r="AE44" s="19">
        <f t="shared" si="14"/>
        <v>0.51867039999657016</v>
      </c>
      <c r="AF44" s="19">
        <f t="shared" si="11"/>
        <v>6</v>
      </c>
      <c r="AG44" s="19">
        <f t="shared" si="12"/>
        <v>8</v>
      </c>
      <c r="AH44" s="19">
        <f t="shared" si="15"/>
        <v>5.1614454307372135</v>
      </c>
      <c r="AI44" s="19">
        <f t="shared" si="16"/>
        <v>1284332.7894212024</v>
      </c>
      <c r="AJ44" s="19">
        <f t="shared" si="13"/>
        <v>29.717624878165697</v>
      </c>
      <c r="AK44" s="20">
        <f t="shared" si="17"/>
        <v>23.180527545503434</v>
      </c>
    </row>
    <row r="45" spans="2:37" x14ac:dyDescent="0.25">
      <c r="B45" s="7">
        <f t="shared" si="0"/>
        <v>1</v>
      </c>
      <c r="C45" s="8">
        <f t="shared" si="1"/>
        <v>2</v>
      </c>
      <c r="D45" s="9">
        <f t="shared" si="2"/>
        <v>0</v>
      </c>
      <c r="E45" s="5">
        <f t="shared" si="3"/>
        <v>0</v>
      </c>
      <c r="F45" s="5">
        <f t="shared" si="4"/>
        <v>1</v>
      </c>
      <c r="G45" s="6">
        <f t="shared" si="5"/>
        <v>0</v>
      </c>
      <c r="H45" s="5">
        <f t="shared" si="6"/>
        <v>9.4247779607693793</v>
      </c>
      <c r="I45" s="5">
        <f t="shared" si="7"/>
        <v>-1</v>
      </c>
      <c r="J45" s="31">
        <f t="shared" si="8"/>
        <v>3.67544536472586E-16</v>
      </c>
      <c r="K45" s="7"/>
      <c r="L45" s="8"/>
      <c r="M45" s="9"/>
      <c r="N45" s="7"/>
      <c r="O45" s="8"/>
      <c r="P45" s="9"/>
      <c r="Q45" s="7"/>
      <c r="R45" s="8"/>
      <c r="S45" s="9"/>
      <c r="T45" s="7"/>
      <c r="U45" s="8"/>
      <c r="V45" s="9"/>
      <c r="W45" s="7"/>
      <c r="X45" s="8"/>
      <c r="Y45" s="9"/>
      <c r="Z45" s="7"/>
      <c r="AA45" s="8"/>
      <c r="AB45" s="9"/>
      <c r="AC45" s="19">
        <f t="shared" si="9"/>
        <v>34</v>
      </c>
      <c r="AD45" s="19">
        <f t="shared" si="10"/>
        <v>1156</v>
      </c>
      <c r="AE45" s="19">
        <f t="shared" si="14"/>
        <v>0.26433814725518823</v>
      </c>
      <c r="AF45" s="19">
        <f t="shared" si="11"/>
        <v>6</v>
      </c>
      <c r="AG45" s="19">
        <f t="shared" si="12"/>
        <v>4</v>
      </c>
      <c r="AH45" s="19">
        <f t="shared" si="15"/>
        <v>27.835587740069307</v>
      </c>
      <c r="AI45" s="19">
        <f t="shared" si="16"/>
        <v>772270.54626048286</v>
      </c>
      <c r="AJ45" s="19">
        <f t="shared" si="13"/>
        <v>15.145460202029952</v>
      </c>
      <c r="AK45" s="20">
        <f t="shared" si="17"/>
        <v>13.938473593156228</v>
      </c>
    </row>
    <row r="46" spans="2:37" x14ac:dyDescent="0.25">
      <c r="B46" s="7">
        <f t="shared" si="0"/>
        <v>1</v>
      </c>
      <c r="C46" s="8">
        <f t="shared" si="1"/>
        <v>2</v>
      </c>
      <c r="D46" s="9">
        <f t="shared" si="2"/>
        <v>1</v>
      </c>
      <c r="E46" s="5">
        <f t="shared" si="3"/>
        <v>0</v>
      </c>
      <c r="F46" s="5">
        <f t="shared" si="4"/>
        <v>1</v>
      </c>
      <c r="G46" s="6">
        <f t="shared" si="5"/>
        <v>0</v>
      </c>
      <c r="H46" s="5">
        <f t="shared" si="6"/>
        <v>12.566370614359172</v>
      </c>
      <c r="I46" s="5">
        <f t="shared" si="7"/>
        <v>1</v>
      </c>
      <c r="J46" s="31">
        <f t="shared" si="8"/>
        <v>-4.90059381963448E-16</v>
      </c>
      <c r="K46" s="7"/>
      <c r="L46" s="8"/>
      <c r="M46" s="9"/>
      <c r="N46" s="7"/>
      <c r="O46" s="8"/>
      <c r="P46" s="9"/>
      <c r="Q46" s="7"/>
      <c r="R46" s="8"/>
      <c r="S46" s="9"/>
      <c r="T46" s="7"/>
      <c r="U46" s="8"/>
      <c r="V46" s="9"/>
      <c r="W46" s="7"/>
      <c r="X46" s="8"/>
      <c r="Y46" s="9"/>
      <c r="Z46" s="7"/>
      <c r="AA46" s="8"/>
      <c r="AB46" s="9"/>
      <c r="AC46" s="19">
        <f t="shared" si="9"/>
        <v>72</v>
      </c>
      <c r="AD46" s="19">
        <f t="shared" si="10"/>
        <v>5184</v>
      </c>
      <c r="AE46" s="19">
        <f t="shared" si="14"/>
        <v>0.2902663581016065</v>
      </c>
      <c r="AF46" s="19">
        <f t="shared" si="11"/>
        <v>3</v>
      </c>
      <c r="AG46" s="19">
        <f t="shared" si="12"/>
        <v>8</v>
      </c>
      <c r="AH46" s="19">
        <f t="shared" si="15"/>
        <v>22.029682605318051</v>
      </c>
      <c r="AI46" s="19">
        <f t="shared" si="16"/>
        <v>2740844.9910232509</v>
      </c>
      <c r="AJ46" s="19">
        <f t="shared" si="13"/>
        <v>16.631037253855045</v>
      </c>
      <c r="AK46" s="20">
        <f t="shared" si="17"/>
        <v>49.468668351138128</v>
      </c>
    </row>
    <row r="47" spans="2:37" x14ac:dyDescent="0.25">
      <c r="B47" s="7">
        <f t="shared" si="0"/>
        <v>1</v>
      </c>
      <c r="C47" s="8">
        <f t="shared" si="1"/>
        <v>2</v>
      </c>
      <c r="D47" s="9">
        <f t="shared" si="2"/>
        <v>2</v>
      </c>
      <c r="E47" s="5">
        <f t="shared" si="3"/>
        <v>0</v>
      </c>
      <c r="F47" s="5">
        <f t="shared" si="4"/>
        <v>1</v>
      </c>
      <c r="G47" s="6">
        <f t="shared" si="5"/>
        <v>0</v>
      </c>
      <c r="H47" s="5">
        <f t="shared" si="6"/>
        <v>15.707963267948966</v>
      </c>
      <c r="I47" s="5">
        <f t="shared" si="7"/>
        <v>-1</v>
      </c>
      <c r="J47" s="31">
        <f t="shared" si="8"/>
        <v>6.1257422745431001E-16</v>
      </c>
      <c r="K47" s="7"/>
      <c r="L47" s="8"/>
      <c r="M47" s="9"/>
      <c r="N47" s="7"/>
      <c r="O47" s="8"/>
      <c r="P47" s="9"/>
      <c r="Q47" s="7"/>
      <c r="R47" s="8"/>
      <c r="S47" s="9"/>
      <c r="T47" s="7"/>
      <c r="U47" s="8"/>
      <c r="V47" s="9"/>
      <c r="W47" s="7"/>
      <c r="X47" s="8"/>
      <c r="Y47" s="9"/>
      <c r="Z47" s="7"/>
      <c r="AA47" s="8"/>
      <c r="AB47" s="9"/>
      <c r="AC47" s="19">
        <f t="shared" si="9"/>
        <v>34</v>
      </c>
      <c r="AD47" s="19">
        <f t="shared" si="10"/>
        <v>1156</v>
      </c>
      <c r="AE47" s="19">
        <f t="shared" si="14"/>
        <v>0.35813813241945275</v>
      </c>
      <c r="AF47" s="19">
        <f t="shared" si="11"/>
        <v>6</v>
      </c>
      <c r="AG47" s="19">
        <f t="shared" si="12"/>
        <v>8</v>
      </c>
      <c r="AH47" s="19">
        <f t="shared" si="15"/>
        <v>13.027875169158746</v>
      </c>
      <c r="AI47" s="19">
        <f t="shared" si="16"/>
        <v>722890.73738628044</v>
      </c>
      <c r="AJ47" s="19">
        <f t="shared" si="13"/>
        <v>20.519803470332043</v>
      </c>
      <c r="AK47" s="20">
        <f t="shared" si="17"/>
        <v>13.047232608554415</v>
      </c>
    </row>
    <row r="48" spans="2:37" x14ac:dyDescent="0.25">
      <c r="B48" s="7">
        <f t="shared" si="0"/>
        <v>1</v>
      </c>
      <c r="C48" s="8">
        <f t="shared" si="1"/>
        <v>2</v>
      </c>
      <c r="D48" s="9">
        <f t="shared" si="2"/>
        <v>3</v>
      </c>
      <c r="E48" s="5">
        <f t="shared" si="3"/>
        <v>0</v>
      </c>
      <c r="F48" s="5">
        <f t="shared" si="4"/>
        <v>1</v>
      </c>
      <c r="G48" s="6">
        <f t="shared" si="5"/>
        <v>0</v>
      </c>
      <c r="H48" s="5">
        <f t="shared" si="6"/>
        <v>18.849555921538759</v>
      </c>
      <c r="I48" s="5">
        <f t="shared" si="7"/>
        <v>1</v>
      </c>
      <c r="J48" s="31">
        <f t="shared" si="8"/>
        <v>-7.3508907294517201E-16</v>
      </c>
      <c r="K48" s="7"/>
      <c r="L48" s="8"/>
      <c r="M48" s="9"/>
      <c r="N48" s="7"/>
      <c r="O48" s="8"/>
      <c r="P48" s="9"/>
      <c r="Q48" s="7"/>
      <c r="R48" s="8"/>
      <c r="S48" s="9"/>
      <c r="T48" s="7"/>
      <c r="U48" s="8"/>
      <c r="V48" s="9"/>
      <c r="W48" s="7"/>
      <c r="X48" s="8"/>
      <c r="Y48" s="9"/>
      <c r="Z48" s="7"/>
      <c r="AA48" s="8"/>
      <c r="AB48" s="9"/>
      <c r="AC48" s="19">
        <f t="shared" si="9"/>
        <v>72</v>
      </c>
      <c r="AD48" s="19">
        <f t="shared" si="10"/>
        <v>5184</v>
      </c>
      <c r="AE48" s="19">
        <f t="shared" si="14"/>
        <v>0.45247088228738558</v>
      </c>
      <c r="AF48" s="19">
        <f t="shared" si="11"/>
        <v>6</v>
      </c>
      <c r="AG48" s="19">
        <f t="shared" si="12"/>
        <v>8</v>
      </c>
      <c r="AH48" s="19">
        <f t="shared" si="15"/>
        <v>7.2614509636643092</v>
      </c>
      <c r="AI48" s="19">
        <f t="shared" si="16"/>
        <v>1806881.3661905173</v>
      </c>
      <c r="AJ48" s="19">
        <f t="shared" si="13"/>
        <v>25.924671907627872</v>
      </c>
      <c r="AK48" s="20">
        <f t="shared" si="17"/>
        <v>32.611846108290848</v>
      </c>
    </row>
    <row r="49" spans="2:37" x14ac:dyDescent="0.25">
      <c r="B49" s="7">
        <f t="shared" si="0"/>
        <v>1</v>
      </c>
      <c r="C49" s="8">
        <f t="shared" si="1"/>
        <v>2</v>
      </c>
      <c r="D49" s="9">
        <f t="shared" si="2"/>
        <v>4</v>
      </c>
      <c r="E49" s="5">
        <f t="shared" si="3"/>
        <v>0</v>
      </c>
      <c r="F49" s="5">
        <f t="shared" si="4"/>
        <v>1</v>
      </c>
      <c r="G49" s="6">
        <f t="shared" si="5"/>
        <v>0</v>
      </c>
      <c r="H49" s="5">
        <f t="shared" si="6"/>
        <v>21.991148575128552</v>
      </c>
      <c r="I49" s="5">
        <f t="shared" si="7"/>
        <v>-1</v>
      </c>
      <c r="J49" s="31">
        <f t="shared" si="8"/>
        <v>8.5760391843603401E-16</v>
      </c>
      <c r="K49" s="7"/>
      <c r="L49" s="8"/>
      <c r="M49" s="9"/>
      <c r="N49" s="7"/>
      <c r="O49" s="8"/>
      <c r="P49" s="9"/>
      <c r="Q49" s="7"/>
      <c r="R49" s="8"/>
      <c r="S49" s="9"/>
      <c r="T49" s="7"/>
      <c r="U49" s="8"/>
      <c r="V49" s="9"/>
      <c r="W49" s="7"/>
      <c r="X49" s="8"/>
      <c r="Y49" s="9"/>
      <c r="Z49" s="7"/>
      <c r="AA49" s="8"/>
      <c r="AB49" s="9"/>
      <c r="AC49" s="19">
        <f t="shared" si="9"/>
        <v>34</v>
      </c>
      <c r="AD49" s="19">
        <f t="shared" si="10"/>
        <v>1156</v>
      </c>
      <c r="AE49" s="19">
        <f t="shared" si="14"/>
        <v>0.56503468654576849</v>
      </c>
      <c r="AF49" s="19">
        <f t="shared" si="11"/>
        <v>6</v>
      </c>
      <c r="AG49" s="19">
        <f t="shared" si="12"/>
        <v>8</v>
      </c>
      <c r="AH49" s="19">
        <f t="shared" si="15"/>
        <v>4.1668918326217899</v>
      </c>
      <c r="AI49" s="19">
        <f t="shared" si="16"/>
        <v>231212.49400851788</v>
      </c>
      <c r="AJ49" s="19">
        <f t="shared" si="13"/>
        <v>32.374102817569934</v>
      </c>
      <c r="AK49" s="20">
        <f t="shared" si="17"/>
        <v>4.1730831995999784</v>
      </c>
    </row>
    <row r="50" spans="2:37" x14ac:dyDescent="0.25">
      <c r="B50" s="7">
        <f t="shared" si="0"/>
        <v>1</v>
      </c>
      <c r="C50" s="8">
        <f t="shared" si="1"/>
        <v>3</v>
      </c>
      <c r="D50" s="9">
        <f t="shared" si="2"/>
        <v>0</v>
      </c>
      <c r="E50" s="5">
        <f t="shared" si="3"/>
        <v>0</v>
      </c>
      <c r="F50" s="5">
        <f t="shared" si="4"/>
        <v>1</v>
      </c>
      <c r="G50" s="6">
        <f t="shared" si="5"/>
        <v>0</v>
      </c>
      <c r="H50" s="5">
        <f t="shared" si="6"/>
        <v>12.566370614359172</v>
      </c>
      <c r="I50" s="5">
        <f t="shared" si="7"/>
        <v>1</v>
      </c>
      <c r="J50" s="31">
        <f t="shared" si="8"/>
        <v>-4.90059381963448E-16</v>
      </c>
      <c r="K50" s="7"/>
      <c r="L50" s="8"/>
      <c r="M50" s="9"/>
      <c r="N50" s="7"/>
      <c r="O50" s="8"/>
      <c r="P50" s="9"/>
      <c r="Q50" s="7"/>
      <c r="R50" s="8"/>
      <c r="S50" s="9"/>
      <c r="T50" s="7"/>
      <c r="U50" s="8"/>
      <c r="V50" s="9"/>
      <c r="W50" s="7"/>
      <c r="X50" s="8"/>
      <c r="Y50" s="9"/>
      <c r="Z50" s="7"/>
      <c r="AA50" s="8"/>
      <c r="AB50" s="9"/>
      <c r="AC50" s="19">
        <f t="shared" si="9"/>
        <v>72</v>
      </c>
      <c r="AD50" s="19">
        <f t="shared" si="10"/>
        <v>5184</v>
      </c>
      <c r="AE50" s="19">
        <f t="shared" si="14"/>
        <v>0.37846252228850752</v>
      </c>
      <c r="AF50" s="19">
        <f t="shared" si="11"/>
        <v>6</v>
      </c>
      <c r="AG50" s="19">
        <f t="shared" si="12"/>
        <v>4</v>
      </c>
      <c r="AH50" s="19">
        <f t="shared" si="15"/>
        <v>11.348613394112908</v>
      </c>
      <c r="AI50" s="19">
        <f t="shared" si="16"/>
        <v>1411949.0840419515</v>
      </c>
      <c r="AJ50" s="19">
        <f t="shared" si="13"/>
        <v>21.684305231007333</v>
      </c>
      <c r="AK50" s="20">
        <f t="shared" si="17"/>
        <v>25.483834801284473</v>
      </c>
    </row>
    <row r="51" spans="2:37" x14ac:dyDescent="0.25">
      <c r="B51" s="7">
        <f t="shared" si="0"/>
        <v>1</v>
      </c>
      <c r="C51" s="8">
        <f t="shared" si="1"/>
        <v>3</v>
      </c>
      <c r="D51" s="9">
        <f t="shared" si="2"/>
        <v>1</v>
      </c>
      <c r="E51" s="5">
        <f t="shared" si="3"/>
        <v>0</v>
      </c>
      <c r="F51" s="5">
        <f t="shared" si="4"/>
        <v>1</v>
      </c>
      <c r="G51" s="6">
        <f t="shared" si="5"/>
        <v>0</v>
      </c>
      <c r="H51" s="5">
        <f t="shared" si="6"/>
        <v>15.707963267948966</v>
      </c>
      <c r="I51" s="5">
        <f t="shared" si="7"/>
        <v>-1</v>
      </c>
      <c r="J51" s="31">
        <f t="shared" si="8"/>
        <v>6.1257422745431001E-16</v>
      </c>
      <c r="K51" s="7"/>
      <c r="L51" s="8"/>
      <c r="M51" s="9"/>
      <c r="N51" s="7"/>
      <c r="O51" s="8"/>
      <c r="P51" s="9"/>
      <c r="Q51" s="7"/>
      <c r="R51" s="8"/>
      <c r="S51" s="9"/>
      <c r="T51" s="7"/>
      <c r="U51" s="8"/>
      <c r="V51" s="9"/>
      <c r="W51" s="7"/>
      <c r="X51" s="8"/>
      <c r="Y51" s="9"/>
      <c r="Z51" s="7"/>
      <c r="AA51" s="8"/>
      <c r="AB51" s="9"/>
      <c r="AC51" s="19">
        <f t="shared" si="9"/>
        <v>34</v>
      </c>
      <c r="AD51" s="19">
        <f t="shared" si="10"/>
        <v>1156</v>
      </c>
      <c r="AE51" s="19">
        <f t="shared" si="14"/>
        <v>0.39794714733066572</v>
      </c>
      <c r="AF51" s="19">
        <f t="shared" si="11"/>
        <v>3</v>
      </c>
      <c r="AG51" s="19">
        <f t="shared" si="12"/>
        <v>8</v>
      </c>
      <c r="AH51" s="19">
        <f t="shared" si="15"/>
        <v>10.010056077092104</v>
      </c>
      <c r="AI51" s="19">
        <f t="shared" si="16"/>
        <v>277718.9958028433</v>
      </c>
      <c r="AJ51" s="19">
        <f t="shared" si="13"/>
        <v>22.80069201131791</v>
      </c>
      <c r="AK51" s="20">
        <f t="shared" si="17"/>
        <v>5.0124647483449865</v>
      </c>
    </row>
    <row r="52" spans="2:37" x14ac:dyDescent="0.25">
      <c r="B52" s="7">
        <f t="shared" si="0"/>
        <v>1</v>
      </c>
      <c r="C52" s="8">
        <f t="shared" si="1"/>
        <v>3</v>
      </c>
      <c r="D52" s="9">
        <f t="shared" si="2"/>
        <v>2</v>
      </c>
      <c r="E52" s="5">
        <f t="shared" si="3"/>
        <v>0</v>
      </c>
      <c r="F52" s="5">
        <f t="shared" si="4"/>
        <v>1</v>
      </c>
      <c r="G52" s="6">
        <f t="shared" si="5"/>
        <v>0</v>
      </c>
      <c r="H52" s="5">
        <f t="shared" si="6"/>
        <v>18.849555921538759</v>
      </c>
      <c r="I52" s="5">
        <f t="shared" si="7"/>
        <v>1</v>
      </c>
      <c r="J52" s="31">
        <f t="shared" si="8"/>
        <v>-7.3508907294517201E-16</v>
      </c>
      <c r="K52" s="7"/>
      <c r="L52" s="8"/>
      <c r="M52" s="9"/>
      <c r="N52" s="7"/>
      <c r="O52" s="8"/>
      <c r="P52" s="9"/>
      <c r="Q52" s="7"/>
      <c r="R52" s="8"/>
      <c r="S52" s="9"/>
      <c r="T52" s="7"/>
      <c r="U52" s="8"/>
      <c r="V52" s="9"/>
      <c r="W52" s="7"/>
      <c r="X52" s="8"/>
      <c r="Y52" s="9"/>
      <c r="Z52" s="7"/>
      <c r="AA52" s="8"/>
      <c r="AB52" s="9"/>
      <c r="AC52" s="19">
        <f t="shared" si="9"/>
        <v>72</v>
      </c>
      <c r="AD52" s="19">
        <f t="shared" si="10"/>
        <v>5184</v>
      </c>
      <c r="AE52" s="19">
        <f t="shared" si="14"/>
        <v>0.45247088228738558</v>
      </c>
      <c r="AF52" s="19">
        <f t="shared" si="11"/>
        <v>6</v>
      </c>
      <c r="AG52" s="19">
        <f t="shared" si="12"/>
        <v>8</v>
      </c>
      <c r="AH52" s="19">
        <f t="shared" si="15"/>
        <v>7.2614509636643092</v>
      </c>
      <c r="AI52" s="19">
        <f t="shared" si="16"/>
        <v>1806881.3661905173</v>
      </c>
      <c r="AJ52" s="19">
        <f t="shared" si="13"/>
        <v>25.924671907627872</v>
      </c>
      <c r="AK52" s="20">
        <f t="shared" si="17"/>
        <v>32.611846108290848</v>
      </c>
    </row>
    <row r="53" spans="2:37" x14ac:dyDescent="0.25">
      <c r="B53" s="7">
        <f t="shared" si="0"/>
        <v>1</v>
      </c>
      <c r="C53" s="8">
        <f t="shared" si="1"/>
        <v>3</v>
      </c>
      <c r="D53" s="9">
        <f t="shared" si="2"/>
        <v>3</v>
      </c>
      <c r="E53" s="5">
        <f t="shared" si="3"/>
        <v>0</v>
      </c>
      <c r="F53" s="5">
        <f t="shared" si="4"/>
        <v>1</v>
      </c>
      <c r="G53" s="6">
        <f t="shared" si="5"/>
        <v>0</v>
      </c>
      <c r="H53" s="5">
        <f t="shared" si="6"/>
        <v>21.991148575128552</v>
      </c>
      <c r="I53" s="5">
        <f t="shared" si="7"/>
        <v>-1</v>
      </c>
      <c r="J53" s="31">
        <f t="shared" si="8"/>
        <v>8.5760391843603401E-16</v>
      </c>
      <c r="K53" s="7"/>
      <c r="L53" s="8"/>
      <c r="M53" s="9"/>
      <c r="N53" s="7"/>
      <c r="O53" s="8"/>
      <c r="P53" s="9"/>
      <c r="Q53" s="7"/>
      <c r="R53" s="8"/>
      <c r="S53" s="9"/>
      <c r="T53" s="7"/>
      <c r="U53" s="8"/>
      <c r="V53" s="9"/>
      <c r="W53" s="7"/>
      <c r="X53" s="8"/>
      <c r="Y53" s="9"/>
      <c r="Z53" s="7"/>
      <c r="AA53" s="8"/>
      <c r="AB53" s="9"/>
      <c r="AC53" s="19">
        <f t="shared" si="9"/>
        <v>34</v>
      </c>
      <c r="AD53" s="19">
        <f t="shared" si="10"/>
        <v>1156</v>
      </c>
      <c r="AE53" s="19">
        <f t="shared" si="14"/>
        <v>0.53438269214038292</v>
      </c>
      <c r="AF53" s="19">
        <f t="shared" si="11"/>
        <v>3</v>
      </c>
      <c r="AG53" s="19">
        <f t="shared" si="12"/>
        <v>8</v>
      </c>
      <c r="AH53" s="19">
        <f t="shared" si="15"/>
        <v>4.7903698043929062</v>
      </c>
      <c r="AI53" s="19">
        <f t="shared" si="16"/>
        <v>132904.01985307678</v>
      </c>
      <c r="AJ53" s="19">
        <f t="shared" si="13"/>
        <v>30.617872904482731</v>
      </c>
      <c r="AK53" s="20">
        <f t="shared" si="17"/>
        <v>2.3987437823656039</v>
      </c>
    </row>
    <row r="54" spans="2:37" x14ac:dyDescent="0.25">
      <c r="B54" s="7">
        <f t="shared" si="0"/>
        <v>1</v>
      </c>
      <c r="C54" s="8">
        <f t="shared" si="1"/>
        <v>3</v>
      </c>
      <c r="D54" s="9">
        <f t="shared" si="2"/>
        <v>4</v>
      </c>
      <c r="E54" s="5">
        <f t="shared" si="3"/>
        <v>0</v>
      </c>
      <c r="F54" s="5">
        <f t="shared" si="4"/>
        <v>1</v>
      </c>
      <c r="G54" s="6">
        <f t="shared" si="5"/>
        <v>0</v>
      </c>
      <c r="H54" s="5">
        <f t="shared" si="6"/>
        <v>25.132741228718345</v>
      </c>
      <c r="I54" s="5">
        <f t="shared" si="7"/>
        <v>1</v>
      </c>
      <c r="J54" s="31">
        <f t="shared" si="8"/>
        <v>-9.8011876392689601E-16</v>
      </c>
      <c r="K54" s="7"/>
      <c r="L54" s="8"/>
      <c r="M54" s="9"/>
      <c r="N54" s="7"/>
      <c r="O54" s="8"/>
      <c r="P54" s="9"/>
      <c r="Q54" s="7"/>
      <c r="R54" s="8"/>
      <c r="S54" s="9"/>
      <c r="T54" s="7"/>
      <c r="U54" s="8"/>
      <c r="V54" s="9"/>
      <c r="W54" s="7"/>
      <c r="X54" s="8"/>
      <c r="Y54" s="9"/>
      <c r="Z54" s="7"/>
      <c r="AA54" s="8"/>
      <c r="AB54" s="9"/>
      <c r="AC54" s="19">
        <f t="shared" si="9"/>
        <v>72</v>
      </c>
      <c r="AD54" s="19">
        <f t="shared" si="10"/>
        <v>5184</v>
      </c>
      <c r="AE54" s="19">
        <f t="shared" si="14"/>
        <v>0.63824683672668303</v>
      </c>
      <c r="AF54" s="19">
        <f t="shared" si="11"/>
        <v>6</v>
      </c>
      <c r="AG54" s="19">
        <f t="shared" si="12"/>
        <v>8</v>
      </c>
      <c r="AH54" s="19">
        <f t="shared" si="15"/>
        <v>3.0727577479044932</v>
      </c>
      <c r="AI54" s="19">
        <f t="shared" si="16"/>
        <v>764600.45592657081</v>
      </c>
      <c r="AJ54" s="19">
        <f t="shared" si="13"/>
        <v>36.568850032014282</v>
      </c>
      <c r="AK54" s="20">
        <f t="shared" si="17"/>
        <v>13.800038491501715</v>
      </c>
    </row>
    <row r="55" spans="2:37" x14ac:dyDescent="0.25">
      <c r="B55" s="7">
        <f t="shared" si="0"/>
        <v>1</v>
      </c>
      <c r="C55" s="8">
        <f t="shared" si="1"/>
        <v>4</v>
      </c>
      <c r="D55" s="9">
        <f t="shared" si="2"/>
        <v>0</v>
      </c>
      <c r="E55" s="5">
        <f t="shared" si="3"/>
        <v>0</v>
      </c>
      <c r="F55" s="5">
        <f t="shared" si="4"/>
        <v>1</v>
      </c>
      <c r="G55" s="6">
        <f t="shared" si="5"/>
        <v>0</v>
      </c>
      <c r="H55" s="5">
        <f t="shared" si="6"/>
        <v>15.707963267948966</v>
      </c>
      <c r="I55" s="5">
        <f t="shared" si="7"/>
        <v>-1</v>
      </c>
      <c r="J55" s="31">
        <f t="shared" si="8"/>
        <v>6.1257422745431001E-16</v>
      </c>
      <c r="K55" s="7"/>
      <c r="L55" s="8"/>
      <c r="M55" s="9"/>
      <c r="N55" s="7"/>
      <c r="O55" s="8"/>
      <c r="P55" s="9"/>
      <c r="Q55" s="7"/>
      <c r="R55" s="8"/>
      <c r="S55" s="9"/>
      <c r="T55" s="7"/>
      <c r="U55" s="8"/>
      <c r="V55" s="9"/>
      <c r="W55" s="7"/>
      <c r="X55" s="8"/>
      <c r="Y55" s="9"/>
      <c r="Z55" s="7"/>
      <c r="AA55" s="8"/>
      <c r="AB55" s="9"/>
      <c r="AC55" s="19">
        <f t="shared" si="9"/>
        <v>34</v>
      </c>
      <c r="AD55" s="19">
        <f t="shared" si="10"/>
        <v>1156</v>
      </c>
      <c r="AE55" s="19">
        <f t="shared" si="14"/>
        <v>0.50266081942899865</v>
      </c>
      <c r="AF55" s="19">
        <f t="shared" si="11"/>
        <v>9</v>
      </c>
      <c r="AG55" s="19">
        <f t="shared" si="12"/>
        <v>4</v>
      </c>
      <c r="AH55" s="19">
        <f t="shared" si="15"/>
        <v>5.5822902372163226</v>
      </c>
      <c r="AI55" s="19">
        <f t="shared" si="16"/>
        <v>232312.59051199447</v>
      </c>
      <c r="AJ55" s="19">
        <f t="shared" si="13"/>
        <v>28.800343479869195</v>
      </c>
      <c r="AK55" s="20">
        <f t="shared" si="17"/>
        <v>4.1929385030786381</v>
      </c>
    </row>
    <row r="56" spans="2:37" x14ac:dyDescent="0.25">
      <c r="B56" s="7">
        <f t="shared" si="0"/>
        <v>1</v>
      </c>
      <c r="C56" s="8">
        <f t="shared" si="1"/>
        <v>4</v>
      </c>
      <c r="D56" s="9">
        <f t="shared" si="2"/>
        <v>1</v>
      </c>
      <c r="E56" s="5">
        <f t="shared" si="3"/>
        <v>0</v>
      </c>
      <c r="F56" s="5">
        <f t="shared" si="4"/>
        <v>1</v>
      </c>
      <c r="G56" s="6">
        <f t="shared" si="5"/>
        <v>0</v>
      </c>
      <c r="H56" s="5">
        <f t="shared" si="6"/>
        <v>18.849555921538759</v>
      </c>
      <c r="I56" s="5">
        <f t="shared" si="7"/>
        <v>1</v>
      </c>
      <c r="J56" s="31">
        <f t="shared" si="8"/>
        <v>-7.3508907294517201E-16</v>
      </c>
      <c r="K56" s="7"/>
      <c r="L56" s="8"/>
      <c r="M56" s="9"/>
      <c r="N56" s="7"/>
      <c r="O56" s="8"/>
      <c r="P56" s="9"/>
      <c r="Q56" s="7"/>
      <c r="R56" s="8"/>
      <c r="S56" s="9"/>
      <c r="T56" s="7"/>
      <c r="U56" s="8"/>
      <c r="V56" s="9"/>
      <c r="W56" s="7"/>
      <c r="X56" s="8"/>
      <c r="Y56" s="9"/>
      <c r="Z56" s="7"/>
      <c r="AA56" s="8"/>
      <c r="AB56" s="9"/>
      <c r="AC56" s="19">
        <f t="shared" si="9"/>
        <v>72</v>
      </c>
      <c r="AD56" s="19">
        <f t="shared" si="10"/>
        <v>5184</v>
      </c>
      <c r="AE56" s="19">
        <f t="shared" si="14"/>
        <v>0.51867039999657016</v>
      </c>
      <c r="AF56" s="19">
        <f t="shared" si="11"/>
        <v>6</v>
      </c>
      <c r="AG56" s="19">
        <f t="shared" si="12"/>
        <v>8</v>
      </c>
      <c r="AH56" s="19">
        <f t="shared" si="15"/>
        <v>5.1614454307372135</v>
      </c>
      <c r="AI56" s="19">
        <f t="shared" si="16"/>
        <v>1284332.7894212024</v>
      </c>
      <c r="AJ56" s="19">
        <f t="shared" si="13"/>
        <v>29.717624878165697</v>
      </c>
      <c r="AK56" s="20">
        <f t="shared" si="17"/>
        <v>23.180527545503434</v>
      </c>
    </row>
    <row r="57" spans="2:37" x14ac:dyDescent="0.25">
      <c r="B57" s="7">
        <f t="shared" si="0"/>
        <v>1</v>
      </c>
      <c r="C57" s="8">
        <f t="shared" si="1"/>
        <v>4</v>
      </c>
      <c r="D57" s="9">
        <f t="shared" si="2"/>
        <v>2</v>
      </c>
      <c r="E57" s="5">
        <f t="shared" si="3"/>
        <v>0</v>
      </c>
      <c r="F57" s="5">
        <f t="shared" si="4"/>
        <v>1</v>
      </c>
      <c r="G57" s="6">
        <f t="shared" si="5"/>
        <v>0</v>
      </c>
      <c r="H57" s="5">
        <f t="shared" si="6"/>
        <v>21.991148575128552</v>
      </c>
      <c r="I57" s="5">
        <f t="shared" si="7"/>
        <v>-1</v>
      </c>
      <c r="J57" s="31">
        <f t="shared" si="8"/>
        <v>8.5760391843603401E-16</v>
      </c>
      <c r="K57" s="7"/>
      <c r="L57" s="8"/>
      <c r="M57" s="9"/>
      <c r="N57" s="7"/>
      <c r="O57" s="8"/>
      <c r="P57" s="9"/>
      <c r="Q57" s="7"/>
      <c r="R57" s="8"/>
      <c r="S57" s="9"/>
      <c r="T57" s="7"/>
      <c r="U57" s="8"/>
      <c r="V57" s="9"/>
      <c r="W57" s="7"/>
      <c r="X57" s="8"/>
      <c r="Y57" s="9"/>
      <c r="Z57" s="7"/>
      <c r="AA57" s="8"/>
      <c r="AB57" s="9"/>
      <c r="AC57" s="19">
        <f t="shared" si="9"/>
        <v>34</v>
      </c>
      <c r="AD57" s="19">
        <f t="shared" si="10"/>
        <v>1156</v>
      </c>
      <c r="AE57" s="19">
        <f t="shared" si="14"/>
        <v>0.56503468654576849</v>
      </c>
      <c r="AF57" s="19">
        <f t="shared" si="11"/>
        <v>6</v>
      </c>
      <c r="AG57" s="19">
        <f t="shared" si="12"/>
        <v>8</v>
      </c>
      <c r="AH57" s="19">
        <f t="shared" si="15"/>
        <v>4.1668918326217899</v>
      </c>
      <c r="AI57" s="19">
        <f t="shared" si="16"/>
        <v>231212.49400851788</v>
      </c>
      <c r="AJ57" s="19">
        <f t="shared" si="13"/>
        <v>32.374102817569934</v>
      </c>
      <c r="AK57" s="20">
        <f t="shared" si="17"/>
        <v>4.1730831995999784</v>
      </c>
    </row>
    <row r="58" spans="2:37" x14ac:dyDescent="0.25">
      <c r="B58" s="7">
        <f t="shared" si="0"/>
        <v>1</v>
      </c>
      <c r="C58" s="8">
        <f t="shared" si="1"/>
        <v>4</v>
      </c>
      <c r="D58" s="9">
        <f t="shared" si="2"/>
        <v>3</v>
      </c>
      <c r="E58" s="5">
        <f t="shared" si="3"/>
        <v>0</v>
      </c>
      <c r="F58" s="5">
        <f t="shared" si="4"/>
        <v>1</v>
      </c>
      <c r="G58" s="6">
        <f t="shared" si="5"/>
        <v>0</v>
      </c>
      <c r="H58" s="5">
        <f t="shared" si="6"/>
        <v>25.132741228718345</v>
      </c>
      <c r="I58" s="5">
        <f t="shared" si="7"/>
        <v>1</v>
      </c>
      <c r="J58" s="31">
        <f t="shared" si="8"/>
        <v>-9.8011876392689601E-16</v>
      </c>
      <c r="K58" s="7"/>
      <c r="L58" s="8"/>
      <c r="M58" s="9"/>
      <c r="N58" s="7"/>
      <c r="O58" s="8"/>
      <c r="P58" s="9"/>
      <c r="Q58" s="7"/>
      <c r="R58" s="8"/>
      <c r="S58" s="9"/>
      <c r="T58" s="7"/>
      <c r="U58" s="8"/>
      <c r="V58" s="9"/>
      <c r="W58" s="7"/>
      <c r="X58" s="8"/>
      <c r="Y58" s="9"/>
      <c r="Z58" s="7"/>
      <c r="AA58" s="8"/>
      <c r="AB58" s="9"/>
      <c r="AC58" s="19">
        <f t="shared" si="9"/>
        <v>72</v>
      </c>
      <c r="AD58" s="19">
        <f t="shared" si="10"/>
        <v>5184</v>
      </c>
      <c r="AE58" s="19">
        <f t="shared" si="14"/>
        <v>0.63824683672668303</v>
      </c>
      <c r="AF58" s="19">
        <f t="shared" si="11"/>
        <v>6</v>
      </c>
      <c r="AG58" s="19">
        <f t="shared" si="12"/>
        <v>8</v>
      </c>
      <c r="AH58" s="19">
        <f t="shared" si="15"/>
        <v>3.0727577479044932</v>
      </c>
      <c r="AI58" s="19">
        <f t="shared" si="16"/>
        <v>764600.45592657081</v>
      </c>
      <c r="AJ58" s="19">
        <f t="shared" si="13"/>
        <v>36.568850032014282</v>
      </c>
      <c r="AK58" s="20">
        <f t="shared" si="17"/>
        <v>13.800038491501715</v>
      </c>
    </row>
    <row r="59" spans="2:37" x14ac:dyDescent="0.25">
      <c r="B59" s="7">
        <f t="shared" si="0"/>
        <v>1</v>
      </c>
      <c r="C59" s="8">
        <f t="shared" si="1"/>
        <v>4</v>
      </c>
      <c r="D59" s="9">
        <f t="shared" si="2"/>
        <v>4</v>
      </c>
      <c r="E59" s="5">
        <f t="shared" si="3"/>
        <v>0</v>
      </c>
      <c r="F59" s="5">
        <f t="shared" si="4"/>
        <v>1</v>
      </c>
      <c r="G59" s="6">
        <f t="shared" si="5"/>
        <v>0</v>
      </c>
      <c r="H59" s="5">
        <f t="shared" si="6"/>
        <v>28.274333882308138</v>
      </c>
      <c r="I59" s="5">
        <f t="shared" si="7"/>
        <v>-1</v>
      </c>
      <c r="J59" s="31">
        <f t="shared" si="8"/>
        <v>1.102633609417758E-15</v>
      </c>
      <c r="K59" s="7"/>
      <c r="L59" s="8"/>
      <c r="M59" s="9"/>
      <c r="N59" s="7"/>
      <c r="O59" s="8"/>
      <c r="P59" s="9"/>
      <c r="Q59" s="7"/>
      <c r="R59" s="8"/>
      <c r="S59" s="9"/>
      <c r="T59" s="7"/>
      <c r="U59" s="8"/>
      <c r="V59" s="9"/>
      <c r="W59" s="7"/>
      <c r="X59" s="8"/>
      <c r="Y59" s="9"/>
      <c r="Z59" s="7"/>
      <c r="AA59" s="8"/>
      <c r="AB59" s="9"/>
      <c r="AC59" s="19">
        <f t="shared" si="9"/>
        <v>34</v>
      </c>
      <c r="AD59" s="19">
        <f t="shared" si="10"/>
        <v>1156</v>
      </c>
      <c r="AE59" s="19">
        <f t="shared" si="14"/>
        <v>0.73584797624576703</v>
      </c>
      <c r="AF59" s="19">
        <f t="shared" si="11"/>
        <v>3</v>
      </c>
      <c r="AG59" s="19">
        <f t="shared" si="12"/>
        <v>8</v>
      </c>
      <c r="AH59" s="19">
        <f t="shared" si="15"/>
        <v>2.152929211866633</v>
      </c>
      <c r="AI59" s="19">
        <f t="shared" si="16"/>
        <v>59730.868054027866</v>
      </c>
      <c r="AJ59" s="19">
        <f t="shared" si="13"/>
        <v>42.160983402125304</v>
      </c>
      <c r="AK59" s="20">
        <f t="shared" si="17"/>
        <v>1.0780640684780811</v>
      </c>
    </row>
    <row r="60" spans="2:37" x14ac:dyDescent="0.25">
      <c r="B60" s="7">
        <f t="shared" si="0"/>
        <v>2</v>
      </c>
      <c r="C60" s="8">
        <f t="shared" si="1"/>
        <v>0</v>
      </c>
      <c r="D60" s="9">
        <f t="shared" si="2"/>
        <v>0</v>
      </c>
      <c r="E60" s="5">
        <f t="shared" si="3"/>
        <v>0</v>
      </c>
      <c r="F60" s="5">
        <f t="shared" si="4"/>
        <v>1</v>
      </c>
      <c r="G60" s="6">
        <f t="shared" si="5"/>
        <v>0</v>
      </c>
      <c r="H60" s="5">
        <f t="shared" si="6"/>
        <v>6.2831853071795862</v>
      </c>
      <c r="I60" s="5">
        <f t="shared" si="7"/>
        <v>1</v>
      </c>
      <c r="J60" s="31">
        <f t="shared" si="8"/>
        <v>-2.45029690981724E-16</v>
      </c>
      <c r="K60" s="7"/>
      <c r="L60" s="8"/>
      <c r="M60" s="9"/>
      <c r="N60" s="7"/>
      <c r="O60" s="8"/>
      <c r="P60" s="9"/>
      <c r="Q60" s="7"/>
      <c r="R60" s="8"/>
      <c r="S60" s="9"/>
      <c r="T60" s="7"/>
      <c r="U60" s="8"/>
      <c r="V60" s="9"/>
      <c r="W60" s="7"/>
      <c r="X60" s="8"/>
      <c r="Y60" s="9"/>
      <c r="Z60" s="7"/>
      <c r="AA60" s="8"/>
      <c r="AB60" s="9"/>
      <c r="AC60" s="19">
        <f t="shared" si="9"/>
        <v>72</v>
      </c>
      <c r="AD60" s="19">
        <f t="shared" si="10"/>
        <v>5184</v>
      </c>
      <c r="AE60" s="19">
        <f t="shared" si="14"/>
        <v>0.2358683754139061</v>
      </c>
      <c r="AF60" s="19">
        <f t="shared" si="11"/>
        <v>3</v>
      </c>
      <c r="AG60" s="19">
        <f t="shared" si="12"/>
        <v>2</v>
      </c>
      <c r="AH60" s="19">
        <f t="shared" si="15"/>
        <v>37.010564618158284</v>
      </c>
      <c r="AI60" s="19">
        <f t="shared" si="16"/>
        <v>1151176.6018831953</v>
      </c>
      <c r="AJ60" s="19">
        <f t="shared" si="13"/>
        <v>13.514262431824092</v>
      </c>
      <c r="AK60" s="20">
        <f t="shared" si="17"/>
        <v>20.777232466141633</v>
      </c>
    </row>
    <row r="61" spans="2:37" x14ac:dyDescent="0.25">
      <c r="B61" s="7">
        <f t="shared" si="0"/>
        <v>2</v>
      </c>
      <c r="C61" s="8">
        <f t="shared" si="1"/>
        <v>0</v>
      </c>
      <c r="D61" s="9">
        <f t="shared" si="2"/>
        <v>1</v>
      </c>
      <c r="E61" s="5">
        <f t="shared" si="3"/>
        <v>0</v>
      </c>
      <c r="F61" s="5">
        <f t="shared" si="4"/>
        <v>1</v>
      </c>
      <c r="G61" s="6">
        <f t="shared" si="5"/>
        <v>0</v>
      </c>
      <c r="H61" s="5">
        <f t="shared" si="6"/>
        <v>9.4247779607693793</v>
      </c>
      <c r="I61" s="5">
        <f t="shared" si="7"/>
        <v>-1</v>
      </c>
      <c r="J61" s="31">
        <f t="shared" si="8"/>
        <v>3.67544536472586E-16</v>
      </c>
      <c r="K61" s="7"/>
      <c r="L61" s="8"/>
      <c r="M61" s="9"/>
      <c r="N61" s="7"/>
      <c r="O61" s="8"/>
      <c r="P61" s="9"/>
      <c r="Q61" s="7"/>
      <c r="R61" s="8"/>
      <c r="S61" s="9"/>
      <c r="T61" s="7"/>
      <c r="U61" s="8"/>
      <c r="V61" s="9"/>
      <c r="W61" s="7"/>
      <c r="X61" s="8"/>
      <c r="Y61" s="9"/>
      <c r="Z61" s="7"/>
      <c r="AA61" s="8"/>
      <c r="AB61" s="9"/>
      <c r="AC61" s="19">
        <f t="shared" si="9"/>
        <v>34</v>
      </c>
      <c r="AD61" s="19">
        <f t="shared" si="10"/>
        <v>1156</v>
      </c>
      <c r="AE61" s="19">
        <f t="shared" si="14"/>
        <v>0.26433814725518823</v>
      </c>
      <c r="AF61" s="19">
        <f t="shared" si="11"/>
        <v>6</v>
      </c>
      <c r="AG61" s="19">
        <f t="shared" si="12"/>
        <v>4</v>
      </c>
      <c r="AH61" s="19">
        <f t="shared" si="15"/>
        <v>27.835587740069307</v>
      </c>
      <c r="AI61" s="19">
        <f t="shared" si="16"/>
        <v>772270.54626048286</v>
      </c>
      <c r="AJ61" s="19">
        <f t="shared" si="13"/>
        <v>15.145460202029952</v>
      </c>
      <c r="AK61" s="20">
        <f t="shared" si="17"/>
        <v>13.938473593156228</v>
      </c>
    </row>
    <row r="62" spans="2:37" x14ac:dyDescent="0.25">
      <c r="B62" s="7">
        <f t="shared" si="0"/>
        <v>2</v>
      </c>
      <c r="C62" s="8">
        <f t="shared" si="1"/>
        <v>0</v>
      </c>
      <c r="D62" s="9">
        <f t="shared" si="2"/>
        <v>2</v>
      </c>
      <c r="E62" s="5">
        <f t="shared" si="3"/>
        <v>0</v>
      </c>
      <c r="F62" s="5">
        <f t="shared" si="4"/>
        <v>1</v>
      </c>
      <c r="G62" s="6">
        <f t="shared" si="5"/>
        <v>0</v>
      </c>
      <c r="H62" s="5">
        <f t="shared" si="6"/>
        <v>12.566370614359172</v>
      </c>
      <c r="I62" s="5">
        <f t="shared" si="7"/>
        <v>1</v>
      </c>
      <c r="J62" s="31">
        <f t="shared" si="8"/>
        <v>-4.90059381963448E-16</v>
      </c>
      <c r="K62" s="7"/>
      <c r="L62" s="8"/>
      <c r="M62" s="9"/>
      <c r="N62" s="7"/>
      <c r="O62" s="8"/>
      <c r="P62" s="9"/>
      <c r="Q62" s="7"/>
      <c r="R62" s="8"/>
      <c r="S62" s="9"/>
      <c r="T62" s="7"/>
      <c r="U62" s="8"/>
      <c r="V62" s="9"/>
      <c r="W62" s="7"/>
      <c r="X62" s="8"/>
      <c r="Y62" s="9"/>
      <c r="Z62" s="7"/>
      <c r="AA62" s="8"/>
      <c r="AB62" s="9"/>
      <c r="AC62" s="19">
        <f t="shared" si="9"/>
        <v>72</v>
      </c>
      <c r="AD62" s="19">
        <f t="shared" si="10"/>
        <v>5184</v>
      </c>
      <c r="AE62" s="19">
        <f t="shared" si="14"/>
        <v>0.33681623499933327</v>
      </c>
      <c r="AF62" s="19">
        <f t="shared" si="11"/>
        <v>3</v>
      </c>
      <c r="AG62" s="19">
        <f t="shared" si="12"/>
        <v>4</v>
      </c>
      <c r="AH62" s="19">
        <f t="shared" si="15"/>
        <v>15.188589956973841</v>
      </c>
      <c r="AI62" s="19">
        <f t="shared" si="16"/>
        <v>944851.80404342874</v>
      </c>
      <c r="AJ62" s="19">
        <f t="shared" si="13"/>
        <v>19.29814873694832</v>
      </c>
      <c r="AK62" s="20">
        <f t="shared" si="17"/>
        <v>17.053339640980237</v>
      </c>
    </row>
    <row r="63" spans="2:37" x14ac:dyDescent="0.25">
      <c r="B63" s="7">
        <f t="shared" si="0"/>
        <v>2</v>
      </c>
      <c r="C63" s="8">
        <f t="shared" si="1"/>
        <v>0</v>
      </c>
      <c r="D63" s="9">
        <f t="shared" si="2"/>
        <v>3</v>
      </c>
      <c r="E63" s="5">
        <f t="shared" si="3"/>
        <v>0</v>
      </c>
      <c r="F63" s="5">
        <f t="shared" si="4"/>
        <v>1</v>
      </c>
      <c r="G63" s="6">
        <f t="shared" si="5"/>
        <v>0</v>
      </c>
      <c r="H63" s="5">
        <f t="shared" si="6"/>
        <v>15.707963267948966</v>
      </c>
      <c r="I63" s="5">
        <f t="shared" si="7"/>
        <v>-1</v>
      </c>
      <c r="J63" s="31">
        <f t="shared" si="8"/>
        <v>6.1257422745431001E-16</v>
      </c>
      <c r="K63" s="7"/>
      <c r="L63" s="8"/>
      <c r="M63" s="9"/>
      <c r="N63" s="7"/>
      <c r="O63" s="8"/>
      <c r="P63" s="9"/>
      <c r="Q63" s="7"/>
      <c r="R63" s="8"/>
      <c r="S63" s="9"/>
      <c r="T63" s="7"/>
      <c r="U63" s="8"/>
      <c r="V63" s="9"/>
      <c r="W63" s="7"/>
      <c r="X63" s="8"/>
      <c r="Y63" s="9"/>
      <c r="Z63" s="7"/>
      <c r="AA63" s="8"/>
      <c r="AB63" s="9"/>
      <c r="AC63" s="19">
        <f t="shared" si="9"/>
        <v>34</v>
      </c>
      <c r="AD63" s="19">
        <f t="shared" si="10"/>
        <v>1156</v>
      </c>
      <c r="AE63" s="19">
        <f t="shared" si="14"/>
        <v>0.43486278460196853</v>
      </c>
      <c r="AF63" s="19">
        <f t="shared" si="11"/>
        <v>6</v>
      </c>
      <c r="AG63" s="19">
        <f t="shared" si="12"/>
        <v>4</v>
      </c>
      <c r="AH63" s="19">
        <f t="shared" si="15"/>
        <v>8.0189848645738895</v>
      </c>
      <c r="AI63" s="19">
        <f t="shared" si="16"/>
        <v>222478.71608273798</v>
      </c>
      <c r="AJ63" s="19">
        <f t="shared" si="13"/>
        <v>24.9158022249994</v>
      </c>
      <c r="AK63" s="20">
        <f t="shared" si="17"/>
        <v>4.0154499277156033</v>
      </c>
    </row>
    <row r="64" spans="2:37" x14ac:dyDescent="0.25">
      <c r="B64" s="7">
        <f t="shared" si="0"/>
        <v>2</v>
      </c>
      <c r="C64" s="8">
        <f t="shared" si="1"/>
        <v>0</v>
      </c>
      <c r="D64" s="9">
        <f t="shared" si="2"/>
        <v>4</v>
      </c>
      <c r="E64" s="5">
        <f t="shared" si="3"/>
        <v>0</v>
      </c>
      <c r="F64" s="5">
        <f t="shared" si="4"/>
        <v>1</v>
      </c>
      <c r="G64" s="6">
        <f t="shared" si="5"/>
        <v>0</v>
      </c>
      <c r="H64" s="5">
        <f t="shared" si="6"/>
        <v>18.849555921538759</v>
      </c>
      <c r="I64" s="5">
        <f t="shared" si="7"/>
        <v>1</v>
      </c>
      <c r="J64" s="31">
        <f t="shared" si="8"/>
        <v>-7.3508907294517201E-16</v>
      </c>
      <c r="K64" s="7"/>
      <c r="L64" s="8"/>
      <c r="M64" s="9"/>
      <c r="N64" s="7"/>
      <c r="O64" s="8"/>
      <c r="P64" s="9"/>
      <c r="Q64" s="7"/>
      <c r="R64" s="8"/>
      <c r="S64" s="9"/>
      <c r="T64" s="7"/>
      <c r="U64" s="8"/>
      <c r="V64" s="9"/>
      <c r="W64" s="7"/>
      <c r="X64" s="8"/>
      <c r="Y64" s="9"/>
      <c r="Z64" s="7"/>
      <c r="AA64" s="8"/>
      <c r="AB64" s="9"/>
      <c r="AC64" s="19">
        <f t="shared" si="9"/>
        <v>72</v>
      </c>
      <c r="AD64" s="19">
        <f t="shared" si="10"/>
        <v>5184</v>
      </c>
      <c r="AE64" s="19">
        <f t="shared" si="14"/>
        <v>0.54982839459788591</v>
      </c>
      <c r="AF64" s="19">
        <f t="shared" si="11"/>
        <v>6</v>
      </c>
      <c r="AG64" s="19">
        <f t="shared" si="12"/>
        <v>4</v>
      </c>
      <c r="AH64" s="19">
        <f t="shared" si="15"/>
        <v>4.4609986260611327</v>
      </c>
      <c r="AI64" s="19">
        <f t="shared" si="16"/>
        <v>555019.60506002186</v>
      </c>
      <c r="AJ64" s="19">
        <f t="shared" si="13"/>
        <v>31.502846466912494</v>
      </c>
      <c r="AK64" s="20">
        <f t="shared" si="17"/>
        <v>10.017378166593652</v>
      </c>
    </row>
    <row r="65" spans="2:37" x14ac:dyDescent="0.25">
      <c r="B65" s="7">
        <f t="shared" si="0"/>
        <v>2</v>
      </c>
      <c r="C65" s="8">
        <f t="shared" si="1"/>
        <v>1</v>
      </c>
      <c r="D65" s="9">
        <f t="shared" si="2"/>
        <v>0</v>
      </c>
      <c r="E65" s="5">
        <f t="shared" si="3"/>
        <v>0</v>
      </c>
      <c r="F65" s="5">
        <f t="shared" si="4"/>
        <v>1</v>
      </c>
      <c r="G65" s="6">
        <f t="shared" si="5"/>
        <v>0</v>
      </c>
      <c r="H65" s="5">
        <f t="shared" si="6"/>
        <v>9.4247779607693793</v>
      </c>
      <c r="I65" s="5">
        <f t="shared" si="7"/>
        <v>-1</v>
      </c>
      <c r="J65" s="31">
        <f t="shared" si="8"/>
        <v>3.67544536472586E-16</v>
      </c>
      <c r="K65" s="7"/>
      <c r="L65" s="8"/>
      <c r="M65" s="9"/>
      <c r="N65" s="7"/>
      <c r="O65" s="8"/>
      <c r="P65" s="9"/>
      <c r="Q65" s="7"/>
      <c r="R65" s="8"/>
      <c r="S65" s="9"/>
      <c r="T65" s="7"/>
      <c r="U65" s="8"/>
      <c r="V65" s="9"/>
      <c r="W65" s="7"/>
      <c r="X65" s="8"/>
      <c r="Y65" s="9"/>
      <c r="Z65" s="7"/>
      <c r="AA65" s="8"/>
      <c r="AB65" s="9"/>
      <c r="AC65" s="19">
        <f t="shared" si="9"/>
        <v>34</v>
      </c>
      <c r="AD65" s="19">
        <f t="shared" si="10"/>
        <v>1156</v>
      </c>
      <c r="AE65" s="19">
        <f t="shared" si="14"/>
        <v>0.26433814725518823</v>
      </c>
      <c r="AF65" s="19">
        <f t="shared" si="11"/>
        <v>6</v>
      </c>
      <c r="AG65" s="19">
        <f t="shared" si="12"/>
        <v>4</v>
      </c>
      <c r="AH65" s="19">
        <f t="shared" si="15"/>
        <v>27.835587740069307</v>
      </c>
      <c r="AI65" s="19">
        <f t="shared" si="16"/>
        <v>772270.54626048286</v>
      </c>
      <c r="AJ65" s="19">
        <f t="shared" si="13"/>
        <v>15.145460202029952</v>
      </c>
      <c r="AK65" s="20">
        <f t="shared" si="17"/>
        <v>13.938473593156228</v>
      </c>
    </row>
    <row r="66" spans="2:37" x14ac:dyDescent="0.25">
      <c r="B66" s="7">
        <f t="shared" si="0"/>
        <v>2</v>
      </c>
      <c r="C66" s="8">
        <f t="shared" si="1"/>
        <v>1</v>
      </c>
      <c r="D66" s="9">
        <f t="shared" si="2"/>
        <v>1</v>
      </c>
      <c r="E66" s="5">
        <f t="shared" si="3"/>
        <v>0</v>
      </c>
      <c r="F66" s="5">
        <f t="shared" si="4"/>
        <v>1</v>
      </c>
      <c r="G66" s="6">
        <f t="shared" si="5"/>
        <v>0</v>
      </c>
      <c r="H66" s="5">
        <f t="shared" si="6"/>
        <v>12.566370614359172</v>
      </c>
      <c r="I66" s="5">
        <f t="shared" si="7"/>
        <v>1</v>
      </c>
      <c r="J66" s="31">
        <f t="shared" si="8"/>
        <v>-4.90059381963448E-16</v>
      </c>
      <c r="K66" s="7"/>
      <c r="L66" s="8"/>
      <c r="M66" s="9"/>
      <c r="N66" s="7"/>
      <c r="O66" s="8"/>
      <c r="P66" s="9"/>
      <c r="Q66" s="7"/>
      <c r="R66" s="8"/>
      <c r="S66" s="9"/>
      <c r="T66" s="7"/>
      <c r="U66" s="8"/>
      <c r="V66" s="9"/>
      <c r="W66" s="7"/>
      <c r="X66" s="8"/>
      <c r="Y66" s="9"/>
      <c r="Z66" s="7"/>
      <c r="AA66" s="8"/>
      <c r="AB66" s="9"/>
      <c r="AC66" s="19">
        <f t="shared" si="9"/>
        <v>72</v>
      </c>
      <c r="AD66" s="19">
        <f t="shared" si="10"/>
        <v>5184</v>
      </c>
      <c r="AE66" s="19">
        <f t="shared" si="14"/>
        <v>0.2902663581016065</v>
      </c>
      <c r="AF66" s="19">
        <f t="shared" si="11"/>
        <v>3</v>
      </c>
      <c r="AG66" s="19">
        <f t="shared" si="12"/>
        <v>8</v>
      </c>
      <c r="AH66" s="19">
        <f t="shared" si="15"/>
        <v>22.029682605318051</v>
      </c>
      <c r="AI66" s="19">
        <f t="shared" si="16"/>
        <v>2740844.9910232509</v>
      </c>
      <c r="AJ66" s="19">
        <f t="shared" si="13"/>
        <v>16.631037253855045</v>
      </c>
      <c r="AK66" s="20">
        <f t="shared" si="17"/>
        <v>49.468668351138128</v>
      </c>
    </row>
    <row r="67" spans="2:37" x14ac:dyDescent="0.25">
      <c r="B67" s="7">
        <f t="shared" si="0"/>
        <v>2</v>
      </c>
      <c r="C67" s="8">
        <f t="shared" si="1"/>
        <v>1</v>
      </c>
      <c r="D67" s="9">
        <f t="shared" si="2"/>
        <v>2</v>
      </c>
      <c r="E67" s="5">
        <f t="shared" si="3"/>
        <v>0</v>
      </c>
      <c r="F67" s="5">
        <f t="shared" si="4"/>
        <v>1</v>
      </c>
      <c r="G67" s="6">
        <f t="shared" si="5"/>
        <v>0</v>
      </c>
      <c r="H67" s="5">
        <f t="shared" si="6"/>
        <v>15.707963267948966</v>
      </c>
      <c r="I67" s="5">
        <f t="shared" si="7"/>
        <v>-1</v>
      </c>
      <c r="J67" s="31">
        <f t="shared" si="8"/>
        <v>6.1257422745431001E-16</v>
      </c>
      <c r="K67" s="7"/>
      <c r="L67" s="8"/>
      <c r="M67" s="9"/>
      <c r="N67" s="7"/>
      <c r="O67" s="8"/>
      <c r="P67" s="9"/>
      <c r="Q67" s="7"/>
      <c r="R67" s="8"/>
      <c r="S67" s="9"/>
      <c r="T67" s="7"/>
      <c r="U67" s="8"/>
      <c r="V67" s="9"/>
      <c r="W67" s="7"/>
      <c r="X67" s="8"/>
      <c r="Y67" s="9"/>
      <c r="Z67" s="7"/>
      <c r="AA67" s="8"/>
      <c r="AB67" s="9"/>
      <c r="AC67" s="19">
        <f t="shared" si="9"/>
        <v>34</v>
      </c>
      <c r="AD67" s="19">
        <f t="shared" si="10"/>
        <v>1156</v>
      </c>
      <c r="AE67" s="19">
        <f t="shared" si="14"/>
        <v>0.35813813241945275</v>
      </c>
      <c r="AF67" s="19">
        <f t="shared" si="11"/>
        <v>6</v>
      </c>
      <c r="AG67" s="19">
        <f t="shared" si="12"/>
        <v>8</v>
      </c>
      <c r="AH67" s="19">
        <f t="shared" si="15"/>
        <v>13.027875169158746</v>
      </c>
      <c r="AI67" s="19">
        <f t="shared" si="16"/>
        <v>722890.73738628044</v>
      </c>
      <c r="AJ67" s="19">
        <f t="shared" si="13"/>
        <v>20.519803470332043</v>
      </c>
      <c r="AK67" s="20">
        <f t="shared" si="17"/>
        <v>13.047232608554415</v>
      </c>
    </row>
    <row r="68" spans="2:37" x14ac:dyDescent="0.25">
      <c r="B68" s="7">
        <f t="shared" si="0"/>
        <v>2</v>
      </c>
      <c r="C68" s="8">
        <f t="shared" si="1"/>
        <v>1</v>
      </c>
      <c r="D68" s="9">
        <f t="shared" si="2"/>
        <v>3</v>
      </c>
      <c r="E68" s="5">
        <f t="shared" si="3"/>
        <v>0</v>
      </c>
      <c r="F68" s="5">
        <f t="shared" si="4"/>
        <v>1</v>
      </c>
      <c r="G68" s="6">
        <f t="shared" si="5"/>
        <v>0</v>
      </c>
      <c r="H68" s="5">
        <f t="shared" si="6"/>
        <v>18.849555921538759</v>
      </c>
      <c r="I68" s="5">
        <f t="shared" si="7"/>
        <v>1</v>
      </c>
      <c r="J68" s="31">
        <f t="shared" si="8"/>
        <v>-7.3508907294517201E-16</v>
      </c>
      <c r="K68" s="7"/>
      <c r="L68" s="8"/>
      <c r="M68" s="9"/>
      <c r="N68" s="7"/>
      <c r="O68" s="8"/>
      <c r="P68" s="9"/>
      <c r="Q68" s="7"/>
      <c r="R68" s="8"/>
      <c r="S68" s="9"/>
      <c r="T68" s="7"/>
      <c r="U68" s="8"/>
      <c r="V68" s="9"/>
      <c r="W68" s="7"/>
      <c r="X68" s="8"/>
      <c r="Y68" s="9"/>
      <c r="Z68" s="7"/>
      <c r="AA68" s="8"/>
      <c r="AB68" s="9"/>
      <c r="AC68" s="19">
        <f t="shared" si="9"/>
        <v>72</v>
      </c>
      <c r="AD68" s="19">
        <f t="shared" si="10"/>
        <v>5184</v>
      </c>
      <c r="AE68" s="19">
        <f t="shared" si="14"/>
        <v>0.45247088228738558</v>
      </c>
      <c r="AF68" s="19">
        <f t="shared" si="11"/>
        <v>6</v>
      </c>
      <c r="AG68" s="19">
        <f t="shared" si="12"/>
        <v>8</v>
      </c>
      <c r="AH68" s="19">
        <f t="shared" si="15"/>
        <v>7.2614509636643092</v>
      </c>
      <c r="AI68" s="19">
        <f t="shared" si="16"/>
        <v>1806881.3661905173</v>
      </c>
      <c r="AJ68" s="19">
        <f t="shared" si="13"/>
        <v>25.924671907627872</v>
      </c>
      <c r="AK68" s="20">
        <f t="shared" si="17"/>
        <v>32.611846108290848</v>
      </c>
    </row>
    <row r="69" spans="2:37" x14ac:dyDescent="0.25">
      <c r="B69" s="7">
        <f t="shared" si="0"/>
        <v>2</v>
      </c>
      <c r="C69" s="8">
        <f t="shared" si="1"/>
        <v>1</v>
      </c>
      <c r="D69" s="9">
        <f t="shared" si="2"/>
        <v>4</v>
      </c>
      <c r="E69" s="5">
        <f t="shared" si="3"/>
        <v>0</v>
      </c>
      <c r="F69" s="5">
        <f t="shared" si="4"/>
        <v>1</v>
      </c>
      <c r="G69" s="6">
        <f t="shared" si="5"/>
        <v>0</v>
      </c>
      <c r="H69" s="5">
        <f t="shared" si="6"/>
        <v>21.991148575128552</v>
      </c>
      <c r="I69" s="5">
        <f t="shared" si="7"/>
        <v>-1</v>
      </c>
      <c r="J69" s="31">
        <f t="shared" si="8"/>
        <v>8.5760391843603401E-16</v>
      </c>
      <c r="K69" s="7"/>
      <c r="L69" s="8"/>
      <c r="M69" s="9"/>
      <c r="N69" s="7"/>
      <c r="O69" s="8"/>
      <c r="P69" s="9"/>
      <c r="Q69" s="7"/>
      <c r="R69" s="8"/>
      <c r="S69" s="9"/>
      <c r="T69" s="7"/>
      <c r="U69" s="8"/>
      <c r="V69" s="9"/>
      <c r="W69" s="7"/>
      <c r="X69" s="8"/>
      <c r="Y69" s="9"/>
      <c r="Z69" s="7"/>
      <c r="AA69" s="8"/>
      <c r="AB69" s="9"/>
      <c r="AC69" s="19">
        <f t="shared" si="9"/>
        <v>34</v>
      </c>
      <c r="AD69" s="19">
        <f t="shared" si="10"/>
        <v>1156</v>
      </c>
      <c r="AE69" s="19">
        <f t="shared" si="14"/>
        <v>0.56503468654576849</v>
      </c>
      <c r="AF69" s="19">
        <f t="shared" si="11"/>
        <v>6</v>
      </c>
      <c r="AG69" s="19">
        <f t="shared" si="12"/>
        <v>8</v>
      </c>
      <c r="AH69" s="19">
        <f t="shared" si="15"/>
        <v>4.1668918326217899</v>
      </c>
      <c r="AI69" s="19">
        <f t="shared" si="16"/>
        <v>231212.49400851788</v>
      </c>
      <c r="AJ69" s="19">
        <f t="shared" si="13"/>
        <v>32.374102817569934</v>
      </c>
      <c r="AK69" s="20">
        <f t="shared" si="17"/>
        <v>4.1730831995999784</v>
      </c>
    </row>
    <row r="70" spans="2:37" x14ac:dyDescent="0.25">
      <c r="B70" s="7">
        <f t="shared" si="0"/>
        <v>2</v>
      </c>
      <c r="C70" s="8">
        <f t="shared" si="1"/>
        <v>2</v>
      </c>
      <c r="D70" s="9">
        <f t="shared" si="2"/>
        <v>0</v>
      </c>
      <c r="E70" s="5">
        <f t="shared" si="3"/>
        <v>0</v>
      </c>
      <c r="F70" s="5">
        <f t="shared" si="4"/>
        <v>1</v>
      </c>
      <c r="G70" s="6">
        <f t="shared" si="5"/>
        <v>0</v>
      </c>
      <c r="H70" s="5">
        <f t="shared" si="6"/>
        <v>12.566370614359172</v>
      </c>
      <c r="I70" s="5">
        <f t="shared" si="7"/>
        <v>1</v>
      </c>
      <c r="J70" s="31">
        <f t="shared" si="8"/>
        <v>-4.90059381963448E-16</v>
      </c>
      <c r="K70" s="7"/>
      <c r="L70" s="8"/>
      <c r="M70" s="9"/>
      <c r="N70" s="7"/>
      <c r="O70" s="8"/>
      <c r="P70" s="9"/>
      <c r="Q70" s="7"/>
      <c r="R70" s="8"/>
      <c r="S70" s="9"/>
      <c r="T70" s="7"/>
      <c r="U70" s="8"/>
      <c r="V70" s="9"/>
      <c r="W70" s="7"/>
      <c r="X70" s="8"/>
      <c r="Y70" s="9"/>
      <c r="Z70" s="7"/>
      <c r="AA70" s="8"/>
      <c r="AB70" s="9"/>
      <c r="AC70" s="19">
        <f t="shared" si="9"/>
        <v>72</v>
      </c>
      <c r="AD70" s="19">
        <f t="shared" si="10"/>
        <v>5184</v>
      </c>
      <c r="AE70" s="19">
        <f t="shared" si="14"/>
        <v>0.33681623499933327</v>
      </c>
      <c r="AF70" s="19">
        <f t="shared" si="11"/>
        <v>3</v>
      </c>
      <c r="AG70" s="19">
        <f t="shared" si="12"/>
        <v>4</v>
      </c>
      <c r="AH70" s="19">
        <f t="shared" si="15"/>
        <v>15.188589956973841</v>
      </c>
      <c r="AI70" s="19">
        <f t="shared" si="16"/>
        <v>944851.80404342874</v>
      </c>
      <c r="AJ70" s="19">
        <f t="shared" si="13"/>
        <v>19.29814873694832</v>
      </c>
      <c r="AK70" s="20">
        <f t="shared" si="17"/>
        <v>17.053339640980237</v>
      </c>
    </row>
    <row r="71" spans="2:37" x14ac:dyDescent="0.25">
      <c r="B71" s="7">
        <f t="shared" si="0"/>
        <v>2</v>
      </c>
      <c r="C71" s="8">
        <f t="shared" si="1"/>
        <v>2</v>
      </c>
      <c r="D71" s="9">
        <f t="shared" si="2"/>
        <v>1</v>
      </c>
      <c r="E71" s="5">
        <f t="shared" si="3"/>
        <v>0</v>
      </c>
      <c r="F71" s="5">
        <f t="shared" si="4"/>
        <v>1</v>
      </c>
      <c r="G71" s="6">
        <f t="shared" si="5"/>
        <v>0</v>
      </c>
      <c r="H71" s="5">
        <f t="shared" si="6"/>
        <v>15.707963267948966</v>
      </c>
      <c r="I71" s="5">
        <f t="shared" si="7"/>
        <v>-1</v>
      </c>
      <c r="J71" s="31">
        <f t="shared" si="8"/>
        <v>6.1257422745431001E-16</v>
      </c>
      <c r="K71" s="7"/>
      <c r="L71" s="8"/>
      <c r="M71" s="9"/>
      <c r="N71" s="7"/>
      <c r="O71" s="8"/>
      <c r="P71" s="9"/>
      <c r="Q71" s="7"/>
      <c r="R71" s="8"/>
      <c r="S71" s="9"/>
      <c r="T71" s="7"/>
      <c r="U71" s="8"/>
      <c r="V71" s="9"/>
      <c r="W71" s="7"/>
      <c r="X71" s="8"/>
      <c r="Y71" s="9"/>
      <c r="Z71" s="7"/>
      <c r="AA71" s="8"/>
      <c r="AB71" s="9"/>
      <c r="AC71" s="19">
        <f t="shared" si="9"/>
        <v>34</v>
      </c>
      <c r="AD71" s="19">
        <f t="shared" si="10"/>
        <v>1156</v>
      </c>
      <c r="AE71" s="19">
        <f t="shared" si="14"/>
        <v>0.35813813241945275</v>
      </c>
      <c r="AF71" s="19">
        <f t="shared" si="11"/>
        <v>6</v>
      </c>
      <c r="AG71" s="19">
        <f t="shared" si="12"/>
        <v>8</v>
      </c>
      <c r="AH71" s="19">
        <f t="shared" si="15"/>
        <v>13.027875169158746</v>
      </c>
      <c r="AI71" s="19">
        <f t="shared" si="16"/>
        <v>722890.73738628044</v>
      </c>
      <c r="AJ71" s="19">
        <f t="shared" si="13"/>
        <v>20.519803470332043</v>
      </c>
      <c r="AK71" s="20">
        <f t="shared" si="17"/>
        <v>13.047232608554415</v>
      </c>
    </row>
    <row r="72" spans="2:37" x14ac:dyDescent="0.25">
      <c r="B72" s="7">
        <f t="shared" si="0"/>
        <v>2</v>
      </c>
      <c r="C72" s="8">
        <f t="shared" si="1"/>
        <v>2</v>
      </c>
      <c r="D72" s="9">
        <f t="shared" si="2"/>
        <v>2</v>
      </c>
      <c r="E72" s="5">
        <f t="shared" si="3"/>
        <v>0</v>
      </c>
      <c r="F72" s="5">
        <f t="shared" si="4"/>
        <v>1</v>
      </c>
      <c r="G72" s="6">
        <f t="shared" si="5"/>
        <v>0</v>
      </c>
      <c r="H72" s="5">
        <f t="shared" si="6"/>
        <v>18.849555921538759</v>
      </c>
      <c r="I72" s="5">
        <f t="shared" si="7"/>
        <v>1</v>
      </c>
      <c r="J72" s="31">
        <f t="shared" si="8"/>
        <v>-7.3508907294517201E-16</v>
      </c>
      <c r="K72" s="7"/>
      <c r="L72" s="8"/>
      <c r="M72" s="9"/>
      <c r="N72" s="7"/>
      <c r="O72" s="8"/>
      <c r="P72" s="9"/>
      <c r="Q72" s="7"/>
      <c r="R72" s="8"/>
      <c r="S72" s="9"/>
      <c r="T72" s="7"/>
      <c r="U72" s="8"/>
      <c r="V72" s="9"/>
      <c r="W72" s="7"/>
      <c r="X72" s="8"/>
      <c r="Y72" s="9"/>
      <c r="Z72" s="7"/>
      <c r="AA72" s="8"/>
      <c r="AB72" s="9"/>
      <c r="AC72" s="19">
        <f t="shared" si="9"/>
        <v>72</v>
      </c>
      <c r="AD72" s="19">
        <f t="shared" si="10"/>
        <v>5184</v>
      </c>
      <c r="AE72" s="19">
        <f t="shared" si="14"/>
        <v>0.41671466935997387</v>
      </c>
      <c r="AF72" s="19">
        <f t="shared" si="11"/>
        <v>1</v>
      </c>
      <c r="AG72" s="19">
        <f t="shared" si="12"/>
        <v>8</v>
      </c>
      <c r="AH72" s="19">
        <f t="shared" si="15"/>
        <v>8.9207840776822138</v>
      </c>
      <c r="AI72" s="19">
        <f t="shared" si="16"/>
        <v>369962.75726963679</v>
      </c>
      <c r="AJ72" s="19">
        <f t="shared" si="13"/>
        <v>23.875991815516066</v>
      </c>
      <c r="AK72" s="20">
        <f t="shared" si="17"/>
        <v>6.6773440313425674</v>
      </c>
    </row>
    <row r="73" spans="2:37" x14ac:dyDescent="0.25">
      <c r="B73" s="7">
        <f t="shared" si="0"/>
        <v>2</v>
      </c>
      <c r="C73" s="8">
        <f t="shared" si="1"/>
        <v>2</v>
      </c>
      <c r="D73" s="9">
        <f t="shared" si="2"/>
        <v>3</v>
      </c>
      <c r="E73" s="5">
        <f t="shared" si="3"/>
        <v>0</v>
      </c>
      <c r="F73" s="5">
        <f t="shared" si="4"/>
        <v>1</v>
      </c>
      <c r="G73" s="6">
        <f t="shared" si="5"/>
        <v>0</v>
      </c>
      <c r="H73" s="5">
        <f t="shared" si="6"/>
        <v>21.991148575128552</v>
      </c>
      <c r="I73" s="5">
        <f t="shared" si="7"/>
        <v>-1</v>
      </c>
      <c r="J73" s="31">
        <f t="shared" si="8"/>
        <v>8.5760391843603401E-16</v>
      </c>
      <c r="K73" s="7"/>
      <c r="L73" s="8"/>
      <c r="M73" s="9"/>
      <c r="N73" s="7"/>
      <c r="O73" s="8"/>
      <c r="P73" s="9"/>
      <c r="Q73" s="7"/>
      <c r="R73" s="8"/>
      <c r="S73" s="9"/>
      <c r="T73" s="7"/>
      <c r="U73" s="8"/>
      <c r="V73" s="9"/>
      <c r="W73" s="7"/>
      <c r="X73" s="8"/>
      <c r="Y73" s="9"/>
      <c r="Z73" s="7"/>
      <c r="AA73" s="8"/>
      <c r="AB73" s="9"/>
      <c r="AC73" s="19">
        <f t="shared" si="9"/>
        <v>34</v>
      </c>
      <c r="AD73" s="19">
        <f t="shared" si="10"/>
        <v>1156</v>
      </c>
      <c r="AE73" s="19">
        <f t="shared" si="14"/>
        <v>0.50266081942899865</v>
      </c>
      <c r="AF73" s="19">
        <f t="shared" si="11"/>
        <v>9</v>
      </c>
      <c r="AG73" s="19">
        <f t="shared" si="12"/>
        <v>8</v>
      </c>
      <c r="AH73" s="19">
        <f t="shared" si="15"/>
        <v>5.5822902372163226</v>
      </c>
      <c r="AI73" s="19">
        <f t="shared" si="16"/>
        <v>464625.18102398893</v>
      </c>
      <c r="AJ73" s="19">
        <f t="shared" si="13"/>
        <v>28.800343479869195</v>
      </c>
      <c r="AK73" s="20">
        <f t="shared" si="17"/>
        <v>8.3858770061572763</v>
      </c>
    </row>
    <row r="74" spans="2:37" x14ac:dyDescent="0.25">
      <c r="B74" s="7">
        <f t="shared" si="0"/>
        <v>2</v>
      </c>
      <c r="C74" s="8">
        <f t="shared" si="1"/>
        <v>2</v>
      </c>
      <c r="D74" s="9">
        <f t="shared" si="2"/>
        <v>4</v>
      </c>
      <c r="E74" s="5">
        <f t="shared" si="3"/>
        <v>0</v>
      </c>
      <c r="F74" s="5">
        <f t="shared" si="4"/>
        <v>1</v>
      </c>
      <c r="G74" s="6">
        <f t="shared" si="5"/>
        <v>0</v>
      </c>
      <c r="H74" s="5">
        <f t="shared" si="6"/>
        <v>25.132741228718345</v>
      </c>
      <c r="I74" s="5">
        <f t="shared" si="7"/>
        <v>1</v>
      </c>
      <c r="J74" s="31">
        <f t="shared" si="8"/>
        <v>-9.8011876392689601E-16</v>
      </c>
      <c r="K74" s="7"/>
      <c r="L74" s="8"/>
      <c r="M74" s="9"/>
      <c r="N74" s="7"/>
      <c r="O74" s="8"/>
      <c r="P74" s="9"/>
      <c r="Q74" s="7"/>
      <c r="R74" s="8"/>
      <c r="S74" s="9"/>
      <c r="T74" s="7"/>
      <c r="U74" s="8"/>
      <c r="V74" s="9"/>
      <c r="W74" s="7"/>
      <c r="X74" s="8"/>
      <c r="Y74" s="9"/>
      <c r="Z74" s="7"/>
      <c r="AA74" s="8"/>
      <c r="AB74" s="9"/>
      <c r="AC74" s="19">
        <f t="shared" si="9"/>
        <v>72</v>
      </c>
      <c r="AD74" s="19">
        <f t="shared" si="10"/>
        <v>5184</v>
      </c>
      <c r="AE74" s="19">
        <f t="shared" si="14"/>
        <v>0.60944796928560108</v>
      </c>
      <c r="AF74" s="19">
        <f t="shared" si="11"/>
        <v>3</v>
      </c>
      <c r="AG74" s="19">
        <f t="shared" si="12"/>
        <v>8</v>
      </c>
      <c r="AH74" s="19">
        <f t="shared" si="15"/>
        <v>3.4487238008976173</v>
      </c>
      <c r="AI74" s="19">
        <f t="shared" si="16"/>
        <v>429076.42041247798</v>
      </c>
      <c r="AJ74" s="19">
        <f t="shared" si="13"/>
        <v>34.918796472883564</v>
      </c>
      <c r="AK74" s="20">
        <f t="shared" si="17"/>
        <v>7.7442683581876173</v>
      </c>
    </row>
    <row r="75" spans="2:37" x14ac:dyDescent="0.25">
      <c r="B75" s="7">
        <f t="shared" ref="B75:B134" si="18">INT((ROW()-10)/25)</f>
        <v>2</v>
      </c>
      <c r="C75" s="8">
        <f t="shared" ref="C75:C134" si="19">MOD(INT((ROW()-10)/5),5)</f>
        <v>3</v>
      </c>
      <c r="D75" s="9">
        <f t="shared" ref="D75:D134" si="20">MOD(ROW()-10,5)</f>
        <v>0</v>
      </c>
      <c r="E75" s="5">
        <f t="shared" ref="E75:E134" si="21">2*PI()*((B75*$E$8)+(C75*$F$8)+(D75*$G$8))</f>
        <v>0</v>
      </c>
      <c r="F75" s="5">
        <f t="shared" ref="F75:F134" si="22">COS(E75)</f>
        <v>1</v>
      </c>
      <c r="G75" s="6">
        <f t="shared" ref="G75:G134" si="23">SIN(E75)</f>
        <v>0</v>
      </c>
      <c r="H75" s="5">
        <f t="shared" ref="H75:H134" si="24">2*PI()*((B75*$H$8)+(C75*$I$8)+(D75*$J$8))</f>
        <v>15.707963267948966</v>
      </c>
      <c r="I75" s="5">
        <f t="shared" ref="I75:I134" si="25">COS(H75)</f>
        <v>-1</v>
      </c>
      <c r="J75" s="31">
        <f t="shared" ref="J75:J134" si="26">SIN(H75)</f>
        <v>6.1257422745431001E-16</v>
      </c>
      <c r="K75" s="7"/>
      <c r="L75" s="8"/>
      <c r="M75" s="9"/>
      <c r="N75" s="7"/>
      <c r="O75" s="8"/>
      <c r="P75" s="9"/>
      <c r="Q75" s="7"/>
      <c r="R75" s="8"/>
      <c r="S75" s="9"/>
      <c r="T75" s="7"/>
      <c r="U75" s="8"/>
      <c r="V75" s="9"/>
      <c r="W75" s="7"/>
      <c r="X75" s="8"/>
      <c r="Y75" s="9"/>
      <c r="Z75" s="7"/>
      <c r="AA75" s="8"/>
      <c r="AB75" s="9"/>
      <c r="AC75" s="19">
        <f t="shared" ref="AC75:AC134" si="27">SQRT(((($S$2*F75+$R$2*I75)^2))+((G75*$R$2+J75*$S$2)^2))</f>
        <v>34</v>
      </c>
      <c r="AD75" s="19">
        <f t="shared" ref="AD75:AD134" si="28">AC75^2</f>
        <v>1156</v>
      </c>
      <c r="AE75" s="19">
        <f t="shared" si="14"/>
        <v>0.43486278460196853</v>
      </c>
      <c r="AF75" s="19">
        <f t="shared" ref="AF75:AF134" si="29">COUNTIF($AE$10:$AE$134,AE75)</f>
        <v>6</v>
      </c>
      <c r="AG75" s="19">
        <f t="shared" ref="AG75:AG134" si="30">(2*2^2)/2^(COUNTIF(B75:D75,0))</f>
        <v>4</v>
      </c>
      <c r="AH75" s="19">
        <f t="shared" si="15"/>
        <v>8.0189848645738895</v>
      </c>
      <c r="AI75" s="19">
        <f t="shared" si="16"/>
        <v>222478.71608273798</v>
      </c>
      <c r="AJ75" s="19">
        <f t="shared" ref="AJ75:AJ134" si="31">DEGREES(AE75)</f>
        <v>24.9158022249994</v>
      </c>
      <c r="AK75" s="20">
        <f t="shared" si="17"/>
        <v>4.0154499277156033</v>
      </c>
    </row>
    <row r="76" spans="2:37" x14ac:dyDescent="0.25">
      <c r="B76" s="7">
        <f t="shared" si="18"/>
        <v>2</v>
      </c>
      <c r="C76" s="8">
        <f t="shared" si="19"/>
        <v>3</v>
      </c>
      <c r="D76" s="9">
        <f t="shared" si="20"/>
        <v>1</v>
      </c>
      <c r="E76" s="5">
        <f t="shared" si="21"/>
        <v>0</v>
      </c>
      <c r="F76" s="5">
        <f t="shared" si="22"/>
        <v>1</v>
      </c>
      <c r="G76" s="6">
        <f t="shared" si="23"/>
        <v>0</v>
      </c>
      <c r="H76" s="5">
        <f t="shared" si="24"/>
        <v>18.849555921538759</v>
      </c>
      <c r="I76" s="5">
        <f t="shared" si="25"/>
        <v>1</v>
      </c>
      <c r="J76" s="31">
        <f t="shared" si="26"/>
        <v>-7.3508907294517201E-16</v>
      </c>
      <c r="K76" s="7"/>
      <c r="L76" s="8"/>
      <c r="M76" s="9"/>
      <c r="N76" s="7"/>
      <c r="O76" s="8"/>
      <c r="P76" s="9"/>
      <c r="Q76" s="7"/>
      <c r="R76" s="8"/>
      <c r="S76" s="9"/>
      <c r="T76" s="7"/>
      <c r="U76" s="8"/>
      <c r="V76" s="9"/>
      <c r="W76" s="7"/>
      <c r="X76" s="8"/>
      <c r="Y76" s="9"/>
      <c r="Z76" s="7"/>
      <c r="AA76" s="8"/>
      <c r="AB76" s="9"/>
      <c r="AC76" s="19">
        <f t="shared" si="27"/>
        <v>72</v>
      </c>
      <c r="AD76" s="19">
        <f t="shared" si="28"/>
        <v>5184</v>
      </c>
      <c r="AE76" s="19">
        <f t="shared" ref="AE76:AE134" si="32">ASIN((($AF$2)/(2*$AF$4))*SQRT(((B76^2)+(C76^2)+(D76^2))))</f>
        <v>0.45247088228738558</v>
      </c>
      <c r="AF76" s="19">
        <f t="shared" si="29"/>
        <v>6</v>
      </c>
      <c r="AG76" s="19">
        <f t="shared" si="30"/>
        <v>8</v>
      </c>
      <c r="AH76" s="19">
        <f t="shared" ref="AH76:AH134" si="33">1/(AE76^(5/2))</f>
        <v>7.2614509636643092</v>
      </c>
      <c r="AI76" s="19">
        <f t="shared" ref="AI76:AI134" si="34">AD76*AF76*AG76*AH76</f>
        <v>1806881.3661905173</v>
      </c>
      <c r="AJ76" s="19">
        <f t="shared" si="31"/>
        <v>25.924671907627872</v>
      </c>
      <c r="AK76" s="20">
        <f t="shared" ref="AK76:AK134" si="35">(AI76/MAX($AI$11:$AI$134))*100</f>
        <v>32.611846108290848</v>
      </c>
    </row>
    <row r="77" spans="2:37" x14ac:dyDescent="0.25">
      <c r="B77" s="7">
        <f t="shared" si="18"/>
        <v>2</v>
      </c>
      <c r="C77" s="8">
        <f t="shared" si="19"/>
        <v>3</v>
      </c>
      <c r="D77" s="9">
        <f t="shared" si="20"/>
        <v>2</v>
      </c>
      <c r="E77" s="5">
        <f t="shared" si="21"/>
        <v>0</v>
      </c>
      <c r="F77" s="5">
        <f t="shared" si="22"/>
        <v>1</v>
      </c>
      <c r="G77" s="6">
        <f t="shared" si="23"/>
        <v>0</v>
      </c>
      <c r="H77" s="5">
        <f t="shared" si="24"/>
        <v>21.991148575128552</v>
      </c>
      <c r="I77" s="5">
        <f t="shared" si="25"/>
        <v>-1</v>
      </c>
      <c r="J77" s="31">
        <f t="shared" si="26"/>
        <v>8.5760391843603401E-16</v>
      </c>
      <c r="K77" s="7"/>
      <c r="L77" s="8"/>
      <c r="M77" s="9"/>
      <c r="N77" s="7"/>
      <c r="O77" s="8"/>
      <c r="P77" s="9"/>
      <c r="Q77" s="7"/>
      <c r="R77" s="8"/>
      <c r="S77" s="9"/>
      <c r="T77" s="7"/>
      <c r="U77" s="8"/>
      <c r="V77" s="9"/>
      <c r="W77" s="7"/>
      <c r="X77" s="8"/>
      <c r="Y77" s="9"/>
      <c r="Z77" s="7"/>
      <c r="AA77" s="8"/>
      <c r="AB77" s="9"/>
      <c r="AC77" s="19">
        <f t="shared" si="27"/>
        <v>34</v>
      </c>
      <c r="AD77" s="19">
        <f t="shared" si="28"/>
        <v>1156</v>
      </c>
      <c r="AE77" s="19">
        <f t="shared" si="32"/>
        <v>0.50266081942899865</v>
      </c>
      <c r="AF77" s="19">
        <f t="shared" si="29"/>
        <v>9</v>
      </c>
      <c r="AG77" s="19">
        <f t="shared" si="30"/>
        <v>8</v>
      </c>
      <c r="AH77" s="19">
        <f t="shared" si="33"/>
        <v>5.5822902372163226</v>
      </c>
      <c r="AI77" s="19">
        <f t="shared" si="34"/>
        <v>464625.18102398893</v>
      </c>
      <c r="AJ77" s="19">
        <f t="shared" si="31"/>
        <v>28.800343479869195</v>
      </c>
      <c r="AK77" s="20">
        <f t="shared" si="35"/>
        <v>8.3858770061572763</v>
      </c>
    </row>
    <row r="78" spans="2:37" x14ac:dyDescent="0.25">
      <c r="B78" s="7">
        <f t="shared" si="18"/>
        <v>2</v>
      </c>
      <c r="C78" s="8">
        <f t="shared" si="19"/>
        <v>3</v>
      </c>
      <c r="D78" s="9">
        <f t="shared" si="20"/>
        <v>3</v>
      </c>
      <c r="E78" s="5">
        <f t="shared" si="21"/>
        <v>0</v>
      </c>
      <c r="F78" s="5">
        <f t="shared" si="22"/>
        <v>1</v>
      </c>
      <c r="G78" s="6">
        <f t="shared" si="23"/>
        <v>0</v>
      </c>
      <c r="H78" s="5">
        <f t="shared" si="24"/>
        <v>25.132741228718345</v>
      </c>
      <c r="I78" s="5">
        <f t="shared" si="25"/>
        <v>1</v>
      </c>
      <c r="J78" s="31">
        <f t="shared" si="26"/>
        <v>-9.8011876392689601E-16</v>
      </c>
      <c r="K78" s="7"/>
      <c r="L78" s="8"/>
      <c r="M78" s="9"/>
      <c r="N78" s="7"/>
      <c r="O78" s="8"/>
      <c r="P78" s="9"/>
      <c r="Q78" s="7"/>
      <c r="R78" s="8"/>
      <c r="S78" s="9"/>
      <c r="T78" s="7"/>
      <c r="U78" s="8"/>
      <c r="V78" s="9"/>
      <c r="W78" s="7"/>
      <c r="X78" s="8"/>
      <c r="Y78" s="9"/>
      <c r="Z78" s="7"/>
      <c r="AA78" s="8"/>
      <c r="AB78" s="9"/>
      <c r="AC78" s="19">
        <f t="shared" si="27"/>
        <v>72</v>
      </c>
      <c r="AD78" s="19">
        <f t="shared" si="28"/>
        <v>5184</v>
      </c>
      <c r="AE78" s="19">
        <f t="shared" si="32"/>
        <v>0.58002583188473877</v>
      </c>
      <c r="AF78" s="19">
        <f t="shared" si="29"/>
        <v>3</v>
      </c>
      <c r="AG78" s="19">
        <f t="shared" si="30"/>
        <v>8</v>
      </c>
      <c r="AH78" s="19">
        <f t="shared" si="33"/>
        <v>3.9028482096393984</v>
      </c>
      <c r="AI78" s="19">
        <f t="shared" si="34"/>
        <v>485576.7628504954</v>
      </c>
      <c r="AJ78" s="19">
        <f t="shared" si="31"/>
        <v>33.233032175560147</v>
      </c>
      <c r="AK78" s="20">
        <f t="shared" si="35"/>
        <v>8.7640256633056115</v>
      </c>
    </row>
    <row r="79" spans="2:37" x14ac:dyDescent="0.25">
      <c r="B79" s="7">
        <f t="shared" si="18"/>
        <v>2</v>
      </c>
      <c r="C79" s="8">
        <f t="shared" si="19"/>
        <v>3</v>
      </c>
      <c r="D79" s="9">
        <f t="shared" si="20"/>
        <v>4</v>
      </c>
      <c r="E79" s="5">
        <f t="shared" si="21"/>
        <v>0</v>
      </c>
      <c r="F79" s="5">
        <f t="shared" si="22"/>
        <v>1</v>
      </c>
      <c r="G79" s="6">
        <f t="shared" si="23"/>
        <v>0</v>
      </c>
      <c r="H79" s="5">
        <f t="shared" si="24"/>
        <v>28.274333882308138</v>
      </c>
      <c r="I79" s="5">
        <f t="shared" si="25"/>
        <v>-1</v>
      </c>
      <c r="J79" s="31">
        <f t="shared" si="26"/>
        <v>1.102633609417758E-15</v>
      </c>
      <c r="K79" s="7"/>
      <c r="L79" s="8"/>
      <c r="M79" s="9"/>
      <c r="N79" s="7"/>
      <c r="O79" s="8"/>
      <c r="P79" s="9"/>
      <c r="Q79" s="7"/>
      <c r="R79" s="8"/>
      <c r="S79" s="9"/>
      <c r="T79" s="7"/>
      <c r="U79" s="8"/>
      <c r="V79" s="9"/>
      <c r="W79" s="7"/>
      <c r="X79" s="8"/>
      <c r="Y79" s="9"/>
      <c r="Z79" s="7"/>
      <c r="AA79" s="8"/>
      <c r="AB79" s="9"/>
      <c r="AC79" s="19">
        <f t="shared" si="27"/>
        <v>34</v>
      </c>
      <c r="AD79" s="19">
        <f t="shared" si="28"/>
        <v>1156</v>
      </c>
      <c r="AE79" s="19">
        <f t="shared" si="32"/>
        <v>0.6805525747725214</v>
      </c>
      <c r="AF79" s="19">
        <f t="shared" si="29"/>
        <v>6</v>
      </c>
      <c r="AG79" s="19">
        <f t="shared" si="30"/>
        <v>8</v>
      </c>
      <c r="AH79" s="19">
        <f t="shared" si="33"/>
        <v>2.6172535434590976</v>
      </c>
      <c r="AI79" s="19">
        <f t="shared" si="34"/>
        <v>145226.1646194584</v>
      </c>
      <c r="AJ79" s="19">
        <f t="shared" si="31"/>
        <v>38.992790271226859</v>
      </c>
      <c r="AK79" s="20">
        <f t="shared" si="35"/>
        <v>2.6211423838258328</v>
      </c>
    </row>
    <row r="80" spans="2:37" x14ac:dyDescent="0.25">
      <c r="B80" s="7">
        <f t="shared" si="18"/>
        <v>2</v>
      </c>
      <c r="C80" s="8">
        <f t="shared" si="19"/>
        <v>4</v>
      </c>
      <c r="D80" s="9">
        <f t="shared" si="20"/>
        <v>0</v>
      </c>
      <c r="E80" s="5">
        <f t="shared" si="21"/>
        <v>0</v>
      </c>
      <c r="F80" s="5">
        <f t="shared" si="22"/>
        <v>1</v>
      </c>
      <c r="G80" s="6">
        <f t="shared" si="23"/>
        <v>0</v>
      </c>
      <c r="H80" s="5">
        <f t="shared" si="24"/>
        <v>18.849555921538759</v>
      </c>
      <c r="I80" s="5">
        <f t="shared" si="25"/>
        <v>1</v>
      </c>
      <c r="J80" s="31">
        <f t="shared" si="26"/>
        <v>-7.3508907294517201E-16</v>
      </c>
      <c r="K80" s="7"/>
      <c r="L80" s="8"/>
      <c r="M80" s="9"/>
      <c r="N80" s="7"/>
      <c r="O80" s="8"/>
      <c r="P80" s="9"/>
      <c r="Q80" s="7"/>
      <c r="R80" s="8"/>
      <c r="S80" s="9"/>
      <c r="T80" s="7"/>
      <c r="U80" s="8"/>
      <c r="V80" s="9"/>
      <c r="W80" s="7"/>
      <c r="X80" s="8"/>
      <c r="Y80" s="9"/>
      <c r="Z80" s="7"/>
      <c r="AA80" s="8"/>
      <c r="AB80" s="9"/>
      <c r="AC80" s="19">
        <f t="shared" si="27"/>
        <v>72</v>
      </c>
      <c r="AD80" s="19">
        <f t="shared" si="28"/>
        <v>5184</v>
      </c>
      <c r="AE80" s="19">
        <f t="shared" si="32"/>
        <v>0.54982839459788591</v>
      </c>
      <c r="AF80" s="19">
        <f t="shared" si="29"/>
        <v>6</v>
      </c>
      <c r="AG80" s="19">
        <f t="shared" si="30"/>
        <v>4</v>
      </c>
      <c r="AH80" s="19">
        <f t="shared" si="33"/>
        <v>4.4609986260611327</v>
      </c>
      <c r="AI80" s="19">
        <f t="shared" si="34"/>
        <v>555019.60506002186</v>
      </c>
      <c r="AJ80" s="19">
        <f t="shared" si="31"/>
        <v>31.502846466912494</v>
      </c>
      <c r="AK80" s="20">
        <f t="shared" si="35"/>
        <v>10.017378166593652</v>
      </c>
    </row>
    <row r="81" spans="2:37" x14ac:dyDescent="0.25">
      <c r="B81" s="7">
        <f t="shared" si="18"/>
        <v>2</v>
      </c>
      <c r="C81" s="8">
        <f t="shared" si="19"/>
        <v>4</v>
      </c>
      <c r="D81" s="9">
        <f t="shared" si="20"/>
        <v>1</v>
      </c>
      <c r="E81" s="5">
        <f t="shared" si="21"/>
        <v>0</v>
      </c>
      <c r="F81" s="5">
        <f t="shared" si="22"/>
        <v>1</v>
      </c>
      <c r="G81" s="6">
        <f t="shared" si="23"/>
        <v>0</v>
      </c>
      <c r="H81" s="5">
        <f t="shared" si="24"/>
        <v>21.991148575128552</v>
      </c>
      <c r="I81" s="5">
        <f t="shared" si="25"/>
        <v>-1</v>
      </c>
      <c r="J81" s="31">
        <f t="shared" si="26"/>
        <v>8.5760391843603401E-16</v>
      </c>
      <c r="K81" s="7"/>
      <c r="L81" s="8"/>
      <c r="M81" s="9"/>
      <c r="N81" s="7"/>
      <c r="O81" s="8"/>
      <c r="P81" s="9"/>
      <c r="Q81" s="7"/>
      <c r="R81" s="8"/>
      <c r="S81" s="9"/>
      <c r="T81" s="7"/>
      <c r="U81" s="8"/>
      <c r="V81" s="9"/>
      <c r="W81" s="7"/>
      <c r="X81" s="8"/>
      <c r="Y81" s="9"/>
      <c r="Z81" s="7"/>
      <c r="AA81" s="8"/>
      <c r="AB81" s="9"/>
      <c r="AC81" s="19">
        <f t="shared" si="27"/>
        <v>34</v>
      </c>
      <c r="AD81" s="19">
        <f t="shared" si="28"/>
        <v>1156</v>
      </c>
      <c r="AE81" s="19">
        <f t="shared" si="32"/>
        <v>0.56503468654576849</v>
      </c>
      <c r="AF81" s="19">
        <f t="shared" si="29"/>
        <v>6</v>
      </c>
      <c r="AG81" s="19">
        <f t="shared" si="30"/>
        <v>8</v>
      </c>
      <c r="AH81" s="19">
        <f t="shared" si="33"/>
        <v>4.1668918326217899</v>
      </c>
      <c r="AI81" s="19">
        <f t="shared" si="34"/>
        <v>231212.49400851788</v>
      </c>
      <c r="AJ81" s="19">
        <f t="shared" si="31"/>
        <v>32.374102817569934</v>
      </c>
      <c r="AK81" s="20">
        <f t="shared" si="35"/>
        <v>4.1730831995999784</v>
      </c>
    </row>
    <row r="82" spans="2:37" x14ac:dyDescent="0.25">
      <c r="B82" s="7">
        <f t="shared" si="18"/>
        <v>2</v>
      </c>
      <c r="C82" s="8">
        <f t="shared" si="19"/>
        <v>4</v>
      </c>
      <c r="D82" s="9">
        <f t="shared" si="20"/>
        <v>2</v>
      </c>
      <c r="E82" s="5">
        <f t="shared" si="21"/>
        <v>0</v>
      </c>
      <c r="F82" s="5">
        <f t="shared" si="22"/>
        <v>1</v>
      </c>
      <c r="G82" s="6">
        <f t="shared" si="23"/>
        <v>0</v>
      </c>
      <c r="H82" s="5">
        <f t="shared" si="24"/>
        <v>25.132741228718345</v>
      </c>
      <c r="I82" s="5">
        <f t="shared" si="25"/>
        <v>1</v>
      </c>
      <c r="J82" s="31">
        <f t="shared" si="26"/>
        <v>-9.8011876392689601E-16</v>
      </c>
      <c r="K82" s="7"/>
      <c r="L82" s="8"/>
      <c r="M82" s="9"/>
      <c r="N82" s="7"/>
      <c r="O82" s="8"/>
      <c r="P82" s="9"/>
      <c r="Q82" s="7"/>
      <c r="R82" s="8"/>
      <c r="S82" s="9"/>
      <c r="T82" s="7"/>
      <c r="U82" s="8"/>
      <c r="V82" s="9"/>
      <c r="W82" s="7"/>
      <c r="X82" s="8"/>
      <c r="Y82" s="9"/>
      <c r="Z82" s="7"/>
      <c r="AA82" s="8"/>
      <c r="AB82" s="9"/>
      <c r="AC82" s="19">
        <f t="shared" si="27"/>
        <v>72</v>
      </c>
      <c r="AD82" s="19">
        <f t="shared" si="28"/>
        <v>5184</v>
      </c>
      <c r="AE82" s="19">
        <f t="shared" si="32"/>
        <v>0.60944796928560108</v>
      </c>
      <c r="AF82" s="19">
        <f t="shared" si="29"/>
        <v>3</v>
      </c>
      <c r="AG82" s="19">
        <f t="shared" si="30"/>
        <v>8</v>
      </c>
      <c r="AH82" s="19">
        <f t="shared" si="33"/>
        <v>3.4487238008976173</v>
      </c>
      <c r="AI82" s="19">
        <f t="shared" si="34"/>
        <v>429076.42041247798</v>
      </c>
      <c r="AJ82" s="19">
        <f t="shared" si="31"/>
        <v>34.918796472883564</v>
      </c>
      <c r="AK82" s="20">
        <f t="shared" si="35"/>
        <v>7.7442683581876173</v>
      </c>
    </row>
    <row r="83" spans="2:37" x14ac:dyDescent="0.25">
      <c r="B83" s="7">
        <f t="shared" si="18"/>
        <v>2</v>
      </c>
      <c r="C83" s="8">
        <f t="shared" si="19"/>
        <v>4</v>
      </c>
      <c r="D83" s="9">
        <f t="shared" si="20"/>
        <v>3</v>
      </c>
      <c r="E83" s="5">
        <f t="shared" si="21"/>
        <v>0</v>
      </c>
      <c r="F83" s="5">
        <f t="shared" si="22"/>
        <v>1</v>
      </c>
      <c r="G83" s="6">
        <f t="shared" si="23"/>
        <v>0</v>
      </c>
      <c r="H83" s="5">
        <f t="shared" si="24"/>
        <v>28.274333882308138</v>
      </c>
      <c r="I83" s="5">
        <f t="shared" si="25"/>
        <v>-1</v>
      </c>
      <c r="J83" s="31">
        <f t="shared" si="26"/>
        <v>1.102633609417758E-15</v>
      </c>
      <c r="K83" s="7"/>
      <c r="L83" s="8"/>
      <c r="M83" s="9"/>
      <c r="N83" s="7"/>
      <c r="O83" s="8"/>
      <c r="P83" s="9"/>
      <c r="Q83" s="7"/>
      <c r="R83" s="8"/>
      <c r="S83" s="9"/>
      <c r="T83" s="7"/>
      <c r="U83" s="8"/>
      <c r="V83" s="9"/>
      <c r="W83" s="7"/>
      <c r="X83" s="8"/>
      <c r="Y83" s="9"/>
      <c r="Z83" s="7"/>
      <c r="AA83" s="8"/>
      <c r="AB83" s="9"/>
      <c r="AC83" s="19">
        <f t="shared" si="27"/>
        <v>34</v>
      </c>
      <c r="AD83" s="19">
        <f t="shared" si="28"/>
        <v>1156</v>
      </c>
      <c r="AE83" s="19">
        <f t="shared" si="32"/>
        <v>0.6805525747725214</v>
      </c>
      <c r="AF83" s="19">
        <f t="shared" si="29"/>
        <v>6</v>
      </c>
      <c r="AG83" s="19">
        <f t="shared" si="30"/>
        <v>8</v>
      </c>
      <c r="AH83" s="19">
        <f t="shared" si="33"/>
        <v>2.6172535434590976</v>
      </c>
      <c r="AI83" s="19">
        <f t="shared" si="34"/>
        <v>145226.1646194584</v>
      </c>
      <c r="AJ83" s="19">
        <f t="shared" si="31"/>
        <v>38.992790271226859</v>
      </c>
      <c r="AK83" s="20">
        <f t="shared" si="35"/>
        <v>2.6211423838258328</v>
      </c>
    </row>
    <row r="84" spans="2:37" x14ac:dyDescent="0.25">
      <c r="B84" s="7">
        <f t="shared" si="18"/>
        <v>2</v>
      </c>
      <c r="C84" s="8">
        <f t="shared" si="19"/>
        <v>4</v>
      </c>
      <c r="D84" s="9">
        <f t="shared" si="20"/>
        <v>4</v>
      </c>
      <c r="E84" s="5">
        <f t="shared" si="21"/>
        <v>0</v>
      </c>
      <c r="F84" s="5">
        <f t="shared" si="22"/>
        <v>1</v>
      </c>
      <c r="G84" s="6">
        <f t="shared" si="23"/>
        <v>0</v>
      </c>
      <c r="H84" s="5">
        <f t="shared" si="24"/>
        <v>31.415926535897931</v>
      </c>
      <c r="I84" s="5">
        <f t="shared" si="25"/>
        <v>1</v>
      </c>
      <c r="J84" s="31">
        <f t="shared" si="26"/>
        <v>-1.22514845490862E-15</v>
      </c>
      <c r="K84" s="7"/>
      <c r="L84" s="8"/>
      <c r="M84" s="9"/>
      <c r="N84" s="7"/>
      <c r="O84" s="8"/>
      <c r="P84" s="9"/>
      <c r="Q84" s="7"/>
      <c r="R84" s="8"/>
      <c r="S84" s="9"/>
      <c r="T84" s="7"/>
      <c r="U84" s="8"/>
      <c r="V84" s="9"/>
      <c r="W84" s="7"/>
      <c r="X84" s="8"/>
      <c r="Y84" s="9"/>
      <c r="Z84" s="7"/>
      <c r="AA84" s="8"/>
      <c r="AB84" s="9"/>
      <c r="AC84" s="19">
        <f t="shared" si="27"/>
        <v>72</v>
      </c>
      <c r="AD84" s="19">
        <f t="shared" si="28"/>
        <v>5184</v>
      </c>
      <c r="AE84" s="19">
        <f t="shared" si="32"/>
        <v>0.7768859821949502</v>
      </c>
      <c r="AF84" s="19">
        <f t="shared" si="29"/>
        <v>3</v>
      </c>
      <c r="AG84" s="19">
        <f t="shared" si="30"/>
        <v>8</v>
      </c>
      <c r="AH84" s="19">
        <f t="shared" si="33"/>
        <v>1.8797789706175154</v>
      </c>
      <c r="AI84" s="19">
        <f t="shared" si="34"/>
        <v>233874.58040834879</v>
      </c>
      <c r="AJ84" s="19">
        <f t="shared" si="31"/>
        <v>44.512287942646267</v>
      </c>
      <c r="AK84" s="20">
        <f t="shared" si="35"/>
        <v>4.2211303783593088</v>
      </c>
    </row>
    <row r="85" spans="2:37" x14ac:dyDescent="0.25">
      <c r="B85" s="7">
        <f t="shared" si="18"/>
        <v>3</v>
      </c>
      <c r="C85" s="8">
        <f t="shared" si="19"/>
        <v>0</v>
      </c>
      <c r="D85" s="9">
        <f t="shared" si="20"/>
        <v>0</v>
      </c>
      <c r="E85" s="5">
        <f t="shared" si="21"/>
        <v>0</v>
      </c>
      <c r="F85" s="5">
        <f t="shared" si="22"/>
        <v>1</v>
      </c>
      <c r="G85" s="6">
        <f t="shared" si="23"/>
        <v>0</v>
      </c>
      <c r="H85" s="5">
        <f t="shared" si="24"/>
        <v>9.4247779607693793</v>
      </c>
      <c r="I85" s="5">
        <f t="shared" si="25"/>
        <v>-1</v>
      </c>
      <c r="J85" s="31">
        <f t="shared" si="26"/>
        <v>3.67544536472586E-16</v>
      </c>
      <c r="K85" s="7"/>
      <c r="L85" s="8"/>
      <c r="M85" s="9"/>
      <c r="N85" s="7"/>
      <c r="O85" s="8"/>
      <c r="P85" s="9"/>
      <c r="Q85" s="7"/>
      <c r="R85" s="8"/>
      <c r="S85" s="9"/>
      <c r="T85" s="7"/>
      <c r="U85" s="8"/>
      <c r="V85" s="9"/>
      <c r="W85" s="7"/>
      <c r="X85" s="8"/>
      <c r="Y85" s="9"/>
      <c r="Z85" s="7"/>
      <c r="AA85" s="8"/>
      <c r="AB85" s="9"/>
      <c r="AC85" s="19">
        <f t="shared" si="27"/>
        <v>34</v>
      </c>
      <c r="AD85" s="19">
        <f t="shared" si="28"/>
        <v>1156</v>
      </c>
      <c r="AE85" s="19">
        <f t="shared" si="32"/>
        <v>0.35813813241945275</v>
      </c>
      <c r="AF85" s="19">
        <f t="shared" si="29"/>
        <v>6</v>
      </c>
      <c r="AG85" s="19">
        <f t="shared" si="30"/>
        <v>2</v>
      </c>
      <c r="AH85" s="19">
        <f t="shared" si="33"/>
        <v>13.027875169158746</v>
      </c>
      <c r="AI85" s="19">
        <f t="shared" si="34"/>
        <v>180722.68434657011</v>
      </c>
      <c r="AJ85" s="19">
        <f t="shared" si="31"/>
        <v>20.519803470332043</v>
      </c>
      <c r="AK85" s="20">
        <f t="shared" si="35"/>
        <v>3.2618081521386038</v>
      </c>
    </row>
    <row r="86" spans="2:37" x14ac:dyDescent="0.25">
      <c r="B86" s="7">
        <f t="shared" si="18"/>
        <v>3</v>
      </c>
      <c r="C86" s="8">
        <f t="shared" si="19"/>
        <v>0</v>
      </c>
      <c r="D86" s="9">
        <f t="shared" si="20"/>
        <v>1</v>
      </c>
      <c r="E86" s="5">
        <f t="shared" si="21"/>
        <v>0</v>
      </c>
      <c r="F86" s="5">
        <f t="shared" si="22"/>
        <v>1</v>
      </c>
      <c r="G86" s="6">
        <f t="shared" si="23"/>
        <v>0</v>
      </c>
      <c r="H86" s="5">
        <f t="shared" si="24"/>
        <v>12.566370614359172</v>
      </c>
      <c r="I86" s="5">
        <f t="shared" si="25"/>
        <v>1</v>
      </c>
      <c r="J86" s="31">
        <f t="shared" si="26"/>
        <v>-4.90059381963448E-16</v>
      </c>
      <c r="K86" s="7"/>
      <c r="L86" s="8"/>
      <c r="M86" s="9"/>
      <c r="N86" s="7"/>
      <c r="O86" s="8"/>
      <c r="P86" s="9"/>
      <c r="Q86" s="7"/>
      <c r="R86" s="8"/>
      <c r="S86" s="9"/>
      <c r="T86" s="7"/>
      <c r="U86" s="8"/>
      <c r="V86" s="9"/>
      <c r="W86" s="7"/>
      <c r="X86" s="8"/>
      <c r="Y86" s="9"/>
      <c r="Z86" s="7"/>
      <c r="AA86" s="8"/>
      <c r="AB86" s="9"/>
      <c r="AC86" s="19">
        <f t="shared" si="27"/>
        <v>72</v>
      </c>
      <c r="AD86" s="19">
        <f t="shared" si="28"/>
        <v>5184</v>
      </c>
      <c r="AE86" s="19">
        <f t="shared" si="32"/>
        <v>0.37846252228850752</v>
      </c>
      <c r="AF86" s="19">
        <f t="shared" si="29"/>
        <v>6</v>
      </c>
      <c r="AG86" s="19">
        <f t="shared" si="30"/>
        <v>4</v>
      </c>
      <c r="AH86" s="19">
        <f t="shared" si="33"/>
        <v>11.348613394112908</v>
      </c>
      <c r="AI86" s="19">
        <f t="shared" si="34"/>
        <v>1411949.0840419515</v>
      </c>
      <c r="AJ86" s="19">
        <f t="shared" si="31"/>
        <v>21.684305231007333</v>
      </c>
      <c r="AK86" s="20">
        <f t="shared" si="35"/>
        <v>25.483834801284473</v>
      </c>
    </row>
    <row r="87" spans="2:37" x14ac:dyDescent="0.25">
      <c r="B87" s="7">
        <f t="shared" si="18"/>
        <v>3</v>
      </c>
      <c r="C87" s="8">
        <f t="shared" si="19"/>
        <v>0</v>
      </c>
      <c r="D87" s="9">
        <f t="shared" si="20"/>
        <v>2</v>
      </c>
      <c r="E87" s="5">
        <f t="shared" si="21"/>
        <v>0</v>
      </c>
      <c r="F87" s="5">
        <f t="shared" si="22"/>
        <v>1</v>
      </c>
      <c r="G87" s="6">
        <f t="shared" si="23"/>
        <v>0</v>
      </c>
      <c r="H87" s="5">
        <f t="shared" si="24"/>
        <v>15.707963267948966</v>
      </c>
      <c r="I87" s="5">
        <f t="shared" si="25"/>
        <v>-1</v>
      </c>
      <c r="J87" s="31">
        <f t="shared" si="26"/>
        <v>6.1257422745431001E-16</v>
      </c>
      <c r="K87" s="7"/>
      <c r="L87" s="8"/>
      <c r="M87" s="9"/>
      <c r="N87" s="7"/>
      <c r="O87" s="8"/>
      <c r="P87" s="9"/>
      <c r="Q87" s="7"/>
      <c r="R87" s="8"/>
      <c r="S87" s="9"/>
      <c r="T87" s="7"/>
      <c r="U87" s="8"/>
      <c r="V87" s="9"/>
      <c r="W87" s="7"/>
      <c r="X87" s="8"/>
      <c r="Y87" s="9"/>
      <c r="Z87" s="7"/>
      <c r="AA87" s="8"/>
      <c r="AB87" s="9"/>
      <c r="AC87" s="19">
        <f t="shared" si="27"/>
        <v>34</v>
      </c>
      <c r="AD87" s="19">
        <f t="shared" si="28"/>
        <v>1156</v>
      </c>
      <c r="AE87" s="19">
        <f t="shared" si="32"/>
        <v>0.43486278460196853</v>
      </c>
      <c r="AF87" s="19">
        <f t="shared" si="29"/>
        <v>6</v>
      </c>
      <c r="AG87" s="19">
        <f t="shared" si="30"/>
        <v>4</v>
      </c>
      <c r="AH87" s="19">
        <f t="shared" si="33"/>
        <v>8.0189848645738895</v>
      </c>
      <c r="AI87" s="19">
        <f t="shared" si="34"/>
        <v>222478.71608273798</v>
      </c>
      <c r="AJ87" s="19">
        <f t="shared" si="31"/>
        <v>24.9158022249994</v>
      </c>
      <c r="AK87" s="20">
        <f t="shared" si="35"/>
        <v>4.0154499277156033</v>
      </c>
    </row>
    <row r="88" spans="2:37" x14ac:dyDescent="0.25">
      <c r="B88" s="7">
        <f t="shared" si="18"/>
        <v>3</v>
      </c>
      <c r="C88" s="8">
        <f t="shared" si="19"/>
        <v>0</v>
      </c>
      <c r="D88" s="9">
        <f t="shared" si="20"/>
        <v>3</v>
      </c>
      <c r="E88" s="5">
        <f t="shared" si="21"/>
        <v>0</v>
      </c>
      <c r="F88" s="5">
        <f t="shared" si="22"/>
        <v>1</v>
      </c>
      <c r="G88" s="6">
        <f t="shared" si="23"/>
        <v>0</v>
      </c>
      <c r="H88" s="5">
        <f t="shared" si="24"/>
        <v>18.849555921538759</v>
      </c>
      <c r="I88" s="5">
        <f t="shared" si="25"/>
        <v>1</v>
      </c>
      <c r="J88" s="31">
        <f t="shared" si="26"/>
        <v>-7.3508907294517201E-16</v>
      </c>
      <c r="K88" s="7"/>
      <c r="L88" s="8"/>
      <c r="M88" s="9"/>
      <c r="N88" s="7"/>
      <c r="O88" s="8"/>
      <c r="P88" s="9"/>
      <c r="Q88" s="7"/>
      <c r="R88" s="8"/>
      <c r="S88" s="9"/>
      <c r="T88" s="7"/>
      <c r="U88" s="8"/>
      <c r="V88" s="9"/>
      <c r="W88" s="7"/>
      <c r="X88" s="8"/>
      <c r="Y88" s="9"/>
      <c r="Z88" s="7"/>
      <c r="AA88" s="8"/>
      <c r="AB88" s="9"/>
      <c r="AC88" s="19">
        <f t="shared" si="27"/>
        <v>72</v>
      </c>
      <c r="AD88" s="19">
        <f t="shared" si="28"/>
        <v>5184</v>
      </c>
      <c r="AE88" s="19">
        <f t="shared" si="32"/>
        <v>0.51867039999657016</v>
      </c>
      <c r="AF88" s="19">
        <f t="shared" si="29"/>
        <v>6</v>
      </c>
      <c r="AG88" s="19">
        <f t="shared" si="30"/>
        <v>4</v>
      </c>
      <c r="AH88" s="19">
        <f t="shared" si="33"/>
        <v>5.1614454307372135</v>
      </c>
      <c r="AI88" s="19">
        <f t="shared" si="34"/>
        <v>642166.39471060119</v>
      </c>
      <c r="AJ88" s="19">
        <f t="shared" si="31"/>
        <v>29.717624878165697</v>
      </c>
      <c r="AK88" s="20">
        <f t="shared" si="35"/>
        <v>11.590263772751717</v>
      </c>
    </row>
    <row r="89" spans="2:37" x14ac:dyDescent="0.25">
      <c r="B89" s="7">
        <f t="shared" si="18"/>
        <v>3</v>
      </c>
      <c r="C89" s="8">
        <f t="shared" si="19"/>
        <v>0</v>
      </c>
      <c r="D89" s="9">
        <f t="shared" si="20"/>
        <v>4</v>
      </c>
      <c r="E89" s="5">
        <f t="shared" si="21"/>
        <v>0</v>
      </c>
      <c r="F89" s="5">
        <f t="shared" si="22"/>
        <v>1</v>
      </c>
      <c r="G89" s="6">
        <f t="shared" si="23"/>
        <v>0</v>
      </c>
      <c r="H89" s="5">
        <f t="shared" si="24"/>
        <v>21.991148575128552</v>
      </c>
      <c r="I89" s="5">
        <f t="shared" si="25"/>
        <v>-1</v>
      </c>
      <c r="J89" s="31">
        <f t="shared" si="26"/>
        <v>8.5760391843603401E-16</v>
      </c>
      <c r="K89" s="7"/>
      <c r="L89" s="8"/>
      <c r="M89" s="9"/>
      <c r="N89" s="7"/>
      <c r="O89" s="8"/>
      <c r="P89" s="9"/>
      <c r="Q89" s="7"/>
      <c r="R89" s="8"/>
      <c r="S89" s="9"/>
      <c r="T89" s="7"/>
      <c r="U89" s="8"/>
      <c r="V89" s="9"/>
      <c r="W89" s="7"/>
      <c r="X89" s="8"/>
      <c r="Y89" s="9"/>
      <c r="Z89" s="7"/>
      <c r="AA89" s="8"/>
      <c r="AB89" s="9"/>
      <c r="AC89" s="19">
        <f t="shared" si="27"/>
        <v>34</v>
      </c>
      <c r="AD89" s="19">
        <f t="shared" si="28"/>
        <v>1156</v>
      </c>
      <c r="AE89" s="19">
        <f t="shared" si="32"/>
        <v>0.62391682253696912</v>
      </c>
      <c r="AF89" s="19">
        <f t="shared" si="29"/>
        <v>6</v>
      </c>
      <c r="AG89" s="19">
        <f t="shared" si="30"/>
        <v>4</v>
      </c>
      <c r="AH89" s="19">
        <f t="shared" si="33"/>
        <v>3.2522450477551805</v>
      </c>
      <c r="AI89" s="19">
        <f t="shared" si="34"/>
        <v>90230.286604919733</v>
      </c>
      <c r="AJ89" s="19">
        <f t="shared" si="31"/>
        <v>35.747800698581095</v>
      </c>
      <c r="AK89" s="20">
        <f t="shared" si="35"/>
        <v>1.6285386944193847</v>
      </c>
    </row>
    <row r="90" spans="2:37" x14ac:dyDescent="0.25">
      <c r="B90" s="7">
        <f t="shared" si="18"/>
        <v>3</v>
      </c>
      <c r="C90" s="8">
        <f t="shared" si="19"/>
        <v>1</v>
      </c>
      <c r="D90" s="9">
        <f t="shared" si="20"/>
        <v>0</v>
      </c>
      <c r="E90" s="5">
        <f t="shared" si="21"/>
        <v>0</v>
      </c>
      <c r="F90" s="5">
        <f t="shared" si="22"/>
        <v>1</v>
      </c>
      <c r="G90" s="6">
        <f t="shared" si="23"/>
        <v>0</v>
      </c>
      <c r="H90" s="5">
        <f t="shared" si="24"/>
        <v>12.566370614359172</v>
      </c>
      <c r="I90" s="5">
        <f t="shared" si="25"/>
        <v>1</v>
      </c>
      <c r="J90" s="31">
        <f t="shared" si="26"/>
        <v>-4.90059381963448E-16</v>
      </c>
      <c r="K90" s="7"/>
      <c r="L90" s="8"/>
      <c r="M90" s="9"/>
      <c r="N90" s="7"/>
      <c r="O90" s="8"/>
      <c r="P90" s="9"/>
      <c r="Q90" s="7"/>
      <c r="R90" s="8"/>
      <c r="S90" s="9"/>
      <c r="T90" s="7"/>
      <c r="U90" s="8"/>
      <c r="V90" s="9"/>
      <c r="W90" s="7"/>
      <c r="X90" s="8"/>
      <c r="Y90" s="9"/>
      <c r="Z90" s="7"/>
      <c r="AA90" s="8"/>
      <c r="AB90" s="9"/>
      <c r="AC90" s="19">
        <f t="shared" si="27"/>
        <v>72</v>
      </c>
      <c r="AD90" s="19">
        <f t="shared" si="28"/>
        <v>5184</v>
      </c>
      <c r="AE90" s="19">
        <f t="shared" si="32"/>
        <v>0.37846252228850752</v>
      </c>
      <c r="AF90" s="19">
        <f t="shared" si="29"/>
        <v>6</v>
      </c>
      <c r="AG90" s="19">
        <f t="shared" si="30"/>
        <v>4</v>
      </c>
      <c r="AH90" s="19">
        <f t="shared" si="33"/>
        <v>11.348613394112908</v>
      </c>
      <c r="AI90" s="19">
        <f t="shared" si="34"/>
        <v>1411949.0840419515</v>
      </c>
      <c r="AJ90" s="19">
        <f t="shared" si="31"/>
        <v>21.684305231007333</v>
      </c>
      <c r="AK90" s="20">
        <f t="shared" si="35"/>
        <v>25.483834801284473</v>
      </c>
    </row>
    <row r="91" spans="2:37" x14ac:dyDescent="0.25">
      <c r="B91" s="7">
        <f t="shared" si="18"/>
        <v>3</v>
      </c>
      <c r="C91" s="8">
        <f t="shared" si="19"/>
        <v>1</v>
      </c>
      <c r="D91" s="9">
        <f t="shared" si="20"/>
        <v>1</v>
      </c>
      <c r="E91" s="5">
        <f t="shared" si="21"/>
        <v>0</v>
      </c>
      <c r="F91" s="5">
        <f t="shared" si="22"/>
        <v>1</v>
      </c>
      <c r="G91" s="6">
        <f t="shared" si="23"/>
        <v>0</v>
      </c>
      <c r="H91" s="5">
        <f t="shared" si="24"/>
        <v>15.707963267948966</v>
      </c>
      <c r="I91" s="5">
        <f t="shared" si="25"/>
        <v>-1</v>
      </c>
      <c r="J91" s="31">
        <f t="shared" si="26"/>
        <v>6.1257422745431001E-16</v>
      </c>
      <c r="K91" s="7"/>
      <c r="L91" s="8"/>
      <c r="M91" s="9"/>
      <c r="N91" s="7"/>
      <c r="O91" s="8"/>
      <c r="P91" s="9"/>
      <c r="Q91" s="7"/>
      <c r="R91" s="8"/>
      <c r="S91" s="9"/>
      <c r="T91" s="7"/>
      <c r="U91" s="8"/>
      <c r="V91" s="9"/>
      <c r="W91" s="7"/>
      <c r="X91" s="8"/>
      <c r="Y91" s="9"/>
      <c r="Z91" s="7"/>
      <c r="AA91" s="8"/>
      <c r="AB91" s="9"/>
      <c r="AC91" s="19">
        <f t="shared" si="27"/>
        <v>34</v>
      </c>
      <c r="AD91" s="19">
        <f t="shared" si="28"/>
        <v>1156</v>
      </c>
      <c r="AE91" s="19">
        <f t="shared" si="32"/>
        <v>0.39794714733066572</v>
      </c>
      <c r="AF91" s="19">
        <f t="shared" si="29"/>
        <v>3</v>
      </c>
      <c r="AG91" s="19">
        <f t="shared" si="30"/>
        <v>8</v>
      </c>
      <c r="AH91" s="19">
        <f t="shared" si="33"/>
        <v>10.010056077092104</v>
      </c>
      <c r="AI91" s="19">
        <f t="shared" si="34"/>
        <v>277718.9958028433</v>
      </c>
      <c r="AJ91" s="19">
        <f t="shared" si="31"/>
        <v>22.80069201131791</v>
      </c>
      <c r="AK91" s="20">
        <f t="shared" si="35"/>
        <v>5.0124647483449865</v>
      </c>
    </row>
    <row r="92" spans="2:37" x14ac:dyDescent="0.25">
      <c r="B92" s="7">
        <f t="shared" si="18"/>
        <v>3</v>
      </c>
      <c r="C92" s="8">
        <f t="shared" si="19"/>
        <v>1</v>
      </c>
      <c r="D92" s="9">
        <f t="shared" si="20"/>
        <v>2</v>
      </c>
      <c r="E92" s="5">
        <f t="shared" si="21"/>
        <v>0</v>
      </c>
      <c r="F92" s="5">
        <f t="shared" si="22"/>
        <v>1</v>
      </c>
      <c r="G92" s="6">
        <f t="shared" si="23"/>
        <v>0</v>
      </c>
      <c r="H92" s="5">
        <f t="shared" si="24"/>
        <v>18.849555921538759</v>
      </c>
      <c r="I92" s="5">
        <f t="shared" si="25"/>
        <v>1</v>
      </c>
      <c r="J92" s="31">
        <f t="shared" si="26"/>
        <v>-7.3508907294517201E-16</v>
      </c>
      <c r="K92" s="7"/>
      <c r="L92" s="8"/>
      <c r="M92" s="9"/>
      <c r="N92" s="7"/>
      <c r="O92" s="8"/>
      <c r="P92" s="9"/>
      <c r="Q92" s="7"/>
      <c r="R92" s="8"/>
      <c r="S92" s="9"/>
      <c r="T92" s="7"/>
      <c r="U92" s="8"/>
      <c r="V92" s="9"/>
      <c r="W92" s="7"/>
      <c r="X92" s="8"/>
      <c r="Y92" s="9"/>
      <c r="Z92" s="7"/>
      <c r="AA92" s="8"/>
      <c r="AB92" s="9"/>
      <c r="AC92" s="19">
        <f t="shared" si="27"/>
        <v>72</v>
      </c>
      <c r="AD92" s="19">
        <f t="shared" si="28"/>
        <v>5184</v>
      </c>
      <c r="AE92" s="19">
        <f t="shared" si="32"/>
        <v>0.45247088228738558</v>
      </c>
      <c r="AF92" s="19">
        <f t="shared" si="29"/>
        <v>6</v>
      </c>
      <c r="AG92" s="19">
        <f t="shared" si="30"/>
        <v>8</v>
      </c>
      <c r="AH92" s="19">
        <f t="shared" si="33"/>
        <v>7.2614509636643092</v>
      </c>
      <c r="AI92" s="19">
        <f t="shared" si="34"/>
        <v>1806881.3661905173</v>
      </c>
      <c r="AJ92" s="19">
        <f t="shared" si="31"/>
        <v>25.924671907627872</v>
      </c>
      <c r="AK92" s="20">
        <f t="shared" si="35"/>
        <v>32.611846108290848</v>
      </c>
    </row>
    <row r="93" spans="2:37" x14ac:dyDescent="0.25">
      <c r="B93" s="7">
        <f t="shared" si="18"/>
        <v>3</v>
      </c>
      <c r="C93" s="8">
        <f t="shared" si="19"/>
        <v>1</v>
      </c>
      <c r="D93" s="9">
        <f t="shared" si="20"/>
        <v>3</v>
      </c>
      <c r="E93" s="5">
        <f t="shared" si="21"/>
        <v>0</v>
      </c>
      <c r="F93" s="5">
        <f t="shared" si="22"/>
        <v>1</v>
      </c>
      <c r="G93" s="6">
        <f t="shared" si="23"/>
        <v>0</v>
      </c>
      <c r="H93" s="5">
        <f t="shared" si="24"/>
        <v>21.991148575128552</v>
      </c>
      <c r="I93" s="5">
        <f t="shared" si="25"/>
        <v>-1</v>
      </c>
      <c r="J93" s="31">
        <f t="shared" si="26"/>
        <v>8.5760391843603401E-16</v>
      </c>
      <c r="K93" s="7"/>
      <c r="L93" s="8"/>
      <c r="M93" s="9"/>
      <c r="N93" s="7"/>
      <c r="O93" s="8"/>
      <c r="P93" s="9"/>
      <c r="Q93" s="7"/>
      <c r="R93" s="8"/>
      <c r="S93" s="9"/>
      <c r="T93" s="7"/>
      <c r="U93" s="8"/>
      <c r="V93" s="9"/>
      <c r="W93" s="7"/>
      <c r="X93" s="8"/>
      <c r="Y93" s="9"/>
      <c r="Z93" s="7"/>
      <c r="AA93" s="8"/>
      <c r="AB93" s="9"/>
      <c r="AC93" s="19">
        <f t="shared" si="27"/>
        <v>34</v>
      </c>
      <c r="AD93" s="19">
        <f t="shared" si="28"/>
        <v>1156</v>
      </c>
      <c r="AE93" s="19">
        <f t="shared" si="32"/>
        <v>0.53438269214038292</v>
      </c>
      <c r="AF93" s="19">
        <f t="shared" si="29"/>
        <v>3</v>
      </c>
      <c r="AG93" s="19">
        <f t="shared" si="30"/>
        <v>8</v>
      </c>
      <c r="AH93" s="19">
        <f t="shared" si="33"/>
        <v>4.7903698043929062</v>
      </c>
      <c r="AI93" s="19">
        <f t="shared" si="34"/>
        <v>132904.01985307678</v>
      </c>
      <c r="AJ93" s="19">
        <f t="shared" si="31"/>
        <v>30.617872904482731</v>
      </c>
      <c r="AK93" s="20">
        <f t="shared" si="35"/>
        <v>2.3987437823656039</v>
      </c>
    </row>
    <row r="94" spans="2:37" x14ac:dyDescent="0.25">
      <c r="B94" s="7">
        <f t="shared" si="18"/>
        <v>3</v>
      </c>
      <c r="C94" s="8">
        <f t="shared" si="19"/>
        <v>1</v>
      </c>
      <c r="D94" s="9">
        <f t="shared" si="20"/>
        <v>4</v>
      </c>
      <c r="E94" s="5">
        <f t="shared" si="21"/>
        <v>0</v>
      </c>
      <c r="F94" s="5">
        <f t="shared" si="22"/>
        <v>1</v>
      </c>
      <c r="G94" s="6">
        <f t="shared" si="23"/>
        <v>0</v>
      </c>
      <c r="H94" s="5">
        <f t="shared" si="24"/>
        <v>25.132741228718345</v>
      </c>
      <c r="I94" s="5">
        <f t="shared" si="25"/>
        <v>1</v>
      </c>
      <c r="J94" s="31">
        <f t="shared" si="26"/>
        <v>-9.8011876392689601E-16</v>
      </c>
      <c r="K94" s="7"/>
      <c r="L94" s="8"/>
      <c r="M94" s="9"/>
      <c r="N94" s="7"/>
      <c r="O94" s="8"/>
      <c r="P94" s="9"/>
      <c r="Q94" s="7"/>
      <c r="R94" s="8"/>
      <c r="S94" s="9"/>
      <c r="T94" s="7"/>
      <c r="U94" s="8"/>
      <c r="V94" s="9"/>
      <c r="W94" s="7"/>
      <c r="X94" s="8"/>
      <c r="Y94" s="9"/>
      <c r="Z94" s="7"/>
      <c r="AA94" s="8"/>
      <c r="AB94" s="9"/>
      <c r="AC94" s="19">
        <f t="shared" si="27"/>
        <v>72</v>
      </c>
      <c r="AD94" s="19">
        <f t="shared" si="28"/>
        <v>5184</v>
      </c>
      <c r="AE94" s="19">
        <f t="shared" si="32"/>
        <v>0.63824683672668303</v>
      </c>
      <c r="AF94" s="19">
        <f t="shared" si="29"/>
        <v>6</v>
      </c>
      <c r="AG94" s="19">
        <f t="shared" si="30"/>
        <v>8</v>
      </c>
      <c r="AH94" s="19">
        <f t="shared" si="33"/>
        <v>3.0727577479044932</v>
      </c>
      <c r="AI94" s="19">
        <f t="shared" si="34"/>
        <v>764600.45592657081</v>
      </c>
      <c r="AJ94" s="19">
        <f t="shared" si="31"/>
        <v>36.568850032014282</v>
      </c>
      <c r="AK94" s="20">
        <f t="shared" si="35"/>
        <v>13.800038491501715</v>
      </c>
    </row>
    <row r="95" spans="2:37" x14ac:dyDescent="0.25">
      <c r="B95" s="7">
        <f t="shared" si="18"/>
        <v>3</v>
      </c>
      <c r="C95" s="8">
        <f t="shared" si="19"/>
        <v>2</v>
      </c>
      <c r="D95" s="9">
        <f t="shared" si="20"/>
        <v>0</v>
      </c>
      <c r="E95" s="5">
        <f t="shared" si="21"/>
        <v>0</v>
      </c>
      <c r="F95" s="5">
        <f t="shared" si="22"/>
        <v>1</v>
      </c>
      <c r="G95" s="6">
        <f t="shared" si="23"/>
        <v>0</v>
      </c>
      <c r="H95" s="5">
        <f t="shared" si="24"/>
        <v>15.707963267948966</v>
      </c>
      <c r="I95" s="5">
        <f t="shared" si="25"/>
        <v>-1</v>
      </c>
      <c r="J95" s="31">
        <f t="shared" si="26"/>
        <v>6.1257422745431001E-16</v>
      </c>
      <c r="K95" s="7"/>
      <c r="L95" s="8"/>
      <c r="M95" s="9"/>
      <c r="N95" s="7"/>
      <c r="O95" s="8"/>
      <c r="P95" s="9"/>
      <c r="Q95" s="7"/>
      <c r="R95" s="8"/>
      <c r="S95" s="9"/>
      <c r="T95" s="7"/>
      <c r="U95" s="8"/>
      <c r="V95" s="9"/>
      <c r="W95" s="7"/>
      <c r="X95" s="8"/>
      <c r="Y95" s="9"/>
      <c r="Z95" s="7"/>
      <c r="AA95" s="8"/>
      <c r="AB95" s="9"/>
      <c r="AC95" s="19">
        <f t="shared" si="27"/>
        <v>34</v>
      </c>
      <c r="AD95" s="19">
        <f t="shared" si="28"/>
        <v>1156</v>
      </c>
      <c r="AE95" s="19">
        <f t="shared" si="32"/>
        <v>0.43486278460196853</v>
      </c>
      <c r="AF95" s="19">
        <f t="shared" si="29"/>
        <v>6</v>
      </c>
      <c r="AG95" s="19">
        <f t="shared" si="30"/>
        <v>4</v>
      </c>
      <c r="AH95" s="19">
        <f t="shared" si="33"/>
        <v>8.0189848645738895</v>
      </c>
      <c r="AI95" s="19">
        <f t="shared" si="34"/>
        <v>222478.71608273798</v>
      </c>
      <c r="AJ95" s="19">
        <f t="shared" si="31"/>
        <v>24.9158022249994</v>
      </c>
      <c r="AK95" s="20">
        <f t="shared" si="35"/>
        <v>4.0154499277156033</v>
      </c>
    </row>
    <row r="96" spans="2:37" x14ac:dyDescent="0.25">
      <c r="B96" s="7">
        <f t="shared" si="18"/>
        <v>3</v>
      </c>
      <c r="C96" s="8">
        <f t="shared" si="19"/>
        <v>2</v>
      </c>
      <c r="D96" s="9">
        <f t="shared" si="20"/>
        <v>1</v>
      </c>
      <c r="E96" s="5">
        <f t="shared" si="21"/>
        <v>0</v>
      </c>
      <c r="F96" s="5">
        <f t="shared" si="22"/>
        <v>1</v>
      </c>
      <c r="G96" s="6">
        <f t="shared" si="23"/>
        <v>0</v>
      </c>
      <c r="H96" s="5">
        <f t="shared" si="24"/>
        <v>18.849555921538759</v>
      </c>
      <c r="I96" s="5">
        <f t="shared" si="25"/>
        <v>1</v>
      </c>
      <c r="J96" s="31">
        <f t="shared" si="26"/>
        <v>-7.3508907294517201E-16</v>
      </c>
      <c r="K96" s="7"/>
      <c r="L96" s="8"/>
      <c r="M96" s="9"/>
      <c r="N96" s="7"/>
      <c r="O96" s="8"/>
      <c r="P96" s="9"/>
      <c r="Q96" s="7"/>
      <c r="R96" s="8"/>
      <c r="S96" s="9"/>
      <c r="T96" s="7"/>
      <c r="U96" s="8"/>
      <c r="V96" s="9"/>
      <c r="W96" s="7"/>
      <c r="X96" s="8"/>
      <c r="Y96" s="9"/>
      <c r="Z96" s="7"/>
      <c r="AA96" s="8"/>
      <c r="AB96" s="9"/>
      <c r="AC96" s="19">
        <f t="shared" si="27"/>
        <v>72</v>
      </c>
      <c r="AD96" s="19">
        <f t="shared" si="28"/>
        <v>5184</v>
      </c>
      <c r="AE96" s="19">
        <f t="shared" si="32"/>
        <v>0.45247088228738558</v>
      </c>
      <c r="AF96" s="19">
        <f t="shared" si="29"/>
        <v>6</v>
      </c>
      <c r="AG96" s="19">
        <f t="shared" si="30"/>
        <v>8</v>
      </c>
      <c r="AH96" s="19">
        <f t="shared" si="33"/>
        <v>7.2614509636643092</v>
      </c>
      <c r="AI96" s="19">
        <f t="shared" si="34"/>
        <v>1806881.3661905173</v>
      </c>
      <c r="AJ96" s="19">
        <f t="shared" si="31"/>
        <v>25.924671907627872</v>
      </c>
      <c r="AK96" s="20">
        <f t="shared" si="35"/>
        <v>32.611846108290848</v>
      </c>
    </row>
    <row r="97" spans="2:37" x14ac:dyDescent="0.25">
      <c r="B97" s="7">
        <f t="shared" si="18"/>
        <v>3</v>
      </c>
      <c r="C97" s="8">
        <f t="shared" si="19"/>
        <v>2</v>
      </c>
      <c r="D97" s="9">
        <f t="shared" si="20"/>
        <v>2</v>
      </c>
      <c r="E97" s="5">
        <f t="shared" si="21"/>
        <v>0</v>
      </c>
      <c r="F97" s="5">
        <f t="shared" si="22"/>
        <v>1</v>
      </c>
      <c r="G97" s="6">
        <f t="shared" si="23"/>
        <v>0</v>
      </c>
      <c r="H97" s="5">
        <f t="shared" si="24"/>
        <v>21.991148575128552</v>
      </c>
      <c r="I97" s="5">
        <f t="shared" si="25"/>
        <v>-1</v>
      </c>
      <c r="J97" s="31">
        <f t="shared" si="26"/>
        <v>8.5760391843603401E-16</v>
      </c>
      <c r="K97" s="7"/>
      <c r="L97" s="8"/>
      <c r="M97" s="9"/>
      <c r="N97" s="7"/>
      <c r="O97" s="8"/>
      <c r="P97" s="9"/>
      <c r="Q97" s="7"/>
      <c r="R97" s="8"/>
      <c r="S97" s="9"/>
      <c r="T97" s="7"/>
      <c r="U97" s="8"/>
      <c r="V97" s="9"/>
      <c r="W97" s="7"/>
      <c r="X97" s="8"/>
      <c r="Y97" s="9"/>
      <c r="Z97" s="7"/>
      <c r="AA97" s="8"/>
      <c r="AB97" s="9"/>
      <c r="AC97" s="19">
        <f t="shared" si="27"/>
        <v>34</v>
      </c>
      <c r="AD97" s="19">
        <f t="shared" si="28"/>
        <v>1156</v>
      </c>
      <c r="AE97" s="19">
        <f t="shared" si="32"/>
        <v>0.50266081942899865</v>
      </c>
      <c r="AF97" s="19">
        <f t="shared" si="29"/>
        <v>9</v>
      </c>
      <c r="AG97" s="19">
        <f t="shared" si="30"/>
        <v>8</v>
      </c>
      <c r="AH97" s="19">
        <f t="shared" si="33"/>
        <v>5.5822902372163226</v>
      </c>
      <c r="AI97" s="19">
        <f t="shared" si="34"/>
        <v>464625.18102398893</v>
      </c>
      <c r="AJ97" s="19">
        <f t="shared" si="31"/>
        <v>28.800343479869195</v>
      </c>
      <c r="AK97" s="20">
        <f t="shared" si="35"/>
        <v>8.3858770061572763</v>
      </c>
    </row>
    <row r="98" spans="2:37" x14ac:dyDescent="0.25">
      <c r="B98" s="7">
        <f t="shared" si="18"/>
        <v>3</v>
      </c>
      <c r="C98" s="8">
        <f t="shared" si="19"/>
        <v>2</v>
      </c>
      <c r="D98" s="9">
        <f t="shared" si="20"/>
        <v>3</v>
      </c>
      <c r="E98" s="5">
        <f t="shared" si="21"/>
        <v>0</v>
      </c>
      <c r="F98" s="5">
        <f t="shared" si="22"/>
        <v>1</v>
      </c>
      <c r="G98" s="6">
        <f t="shared" si="23"/>
        <v>0</v>
      </c>
      <c r="H98" s="5">
        <f t="shared" si="24"/>
        <v>25.132741228718345</v>
      </c>
      <c r="I98" s="5">
        <f t="shared" si="25"/>
        <v>1</v>
      </c>
      <c r="J98" s="31">
        <f t="shared" si="26"/>
        <v>-9.8011876392689601E-16</v>
      </c>
      <c r="K98" s="7"/>
      <c r="L98" s="8"/>
      <c r="M98" s="9"/>
      <c r="N98" s="7"/>
      <c r="O98" s="8"/>
      <c r="P98" s="9"/>
      <c r="Q98" s="7"/>
      <c r="R98" s="8"/>
      <c r="S98" s="9"/>
      <c r="T98" s="7"/>
      <c r="U98" s="8"/>
      <c r="V98" s="9"/>
      <c r="W98" s="7"/>
      <c r="X98" s="8"/>
      <c r="Y98" s="9"/>
      <c r="Z98" s="7"/>
      <c r="AA98" s="8"/>
      <c r="AB98" s="9"/>
      <c r="AC98" s="19">
        <f t="shared" si="27"/>
        <v>72</v>
      </c>
      <c r="AD98" s="19">
        <f t="shared" si="28"/>
        <v>5184</v>
      </c>
      <c r="AE98" s="19">
        <f t="shared" si="32"/>
        <v>0.58002583188473877</v>
      </c>
      <c r="AF98" s="19">
        <f t="shared" si="29"/>
        <v>3</v>
      </c>
      <c r="AG98" s="19">
        <f t="shared" si="30"/>
        <v>8</v>
      </c>
      <c r="AH98" s="19">
        <f t="shared" si="33"/>
        <v>3.9028482096393984</v>
      </c>
      <c r="AI98" s="19">
        <f t="shared" si="34"/>
        <v>485576.7628504954</v>
      </c>
      <c r="AJ98" s="19">
        <f t="shared" si="31"/>
        <v>33.233032175560147</v>
      </c>
      <c r="AK98" s="20">
        <f t="shared" si="35"/>
        <v>8.7640256633056115</v>
      </c>
    </row>
    <row r="99" spans="2:37" x14ac:dyDescent="0.25">
      <c r="B99" s="7">
        <f t="shared" si="18"/>
        <v>3</v>
      </c>
      <c r="C99" s="8">
        <f t="shared" si="19"/>
        <v>2</v>
      </c>
      <c r="D99" s="9">
        <f t="shared" si="20"/>
        <v>4</v>
      </c>
      <c r="E99" s="5">
        <f t="shared" si="21"/>
        <v>0</v>
      </c>
      <c r="F99" s="5">
        <f t="shared" si="22"/>
        <v>1</v>
      </c>
      <c r="G99" s="6">
        <f t="shared" si="23"/>
        <v>0</v>
      </c>
      <c r="H99" s="5">
        <f t="shared" si="24"/>
        <v>28.274333882308138</v>
      </c>
      <c r="I99" s="5">
        <f t="shared" si="25"/>
        <v>-1</v>
      </c>
      <c r="J99" s="31">
        <f t="shared" si="26"/>
        <v>1.102633609417758E-15</v>
      </c>
      <c r="K99" s="7"/>
      <c r="L99" s="8"/>
      <c r="M99" s="9"/>
      <c r="N99" s="7"/>
      <c r="O99" s="8"/>
      <c r="P99" s="9"/>
      <c r="Q99" s="7"/>
      <c r="R99" s="8"/>
      <c r="S99" s="9"/>
      <c r="T99" s="7"/>
      <c r="U99" s="8"/>
      <c r="V99" s="9"/>
      <c r="W99" s="7"/>
      <c r="X99" s="8"/>
      <c r="Y99" s="9"/>
      <c r="Z99" s="7"/>
      <c r="AA99" s="8"/>
      <c r="AB99" s="9"/>
      <c r="AC99" s="19">
        <f t="shared" si="27"/>
        <v>34</v>
      </c>
      <c r="AD99" s="19">
        <f t="shared" si="28"/>
        <v>1156</v>
      </c>
      <c r="AE99" s="19">
        <f t="shared" si="32"/>
        <v>0.6805525747725214</v>
      </c>
      <c r="AF99" s="19">
        <f t="shared" si="29"/>
        <v>6</v>
      </c>
      <c r="AG99" s="19">
        <f t="shared" si="30"/>
        <v>8</v>
      </c>
      <c r="AH99" s="19">
        <f t="shared" si="33"/>
        <v>2.6172535434590976</v>
      </c>
      <c r="AI99" s="19">
        <f t="shared" si="34"/>
        <v>145226.1646194584</v>
      </c>
      <c r="AJ99" s="19">
        <f t="shared" si="31"/>
        <v>38.992790271226859</v>
      </c>
      <c r="AK99" s="20">
        <f t="shared" si="35"/>
        <v>2.6211423838258328</v>
      </c>
    </row>
    <row r="100" spans="2:37" x14ac:dyDescent="0.25">
      <c r="B100" s="7">
        <f t="shared" si="18"/>
        <v>3</v>
      </c>
      <c r="C100" s="8">
        <f t="shared" si="19"/>
        <v>3</v>
      </c>
      <c r="D100" s="9">
        <f t="shared" si="20"/>
        <v>0</v>
      </c>
      <c r="E100" s="5">
        <f t="shared" si="21"/>
        <v>0</v>
      </c>
      <c r="F100" s="5">
        <f t="shared" si="22"/>
        <v>1</v>
      </c>
      <c r="G100" s="6">
        <f t="shared" si="23"/>
        <v>0</v>
      </c>
      <c r="H100" s="5">
        <f t="shared" si="24"/>
        <v>18.849555921538759</v>
      </c>
      <c r="I100" s="5">
        <f t="shared" si="25"/>
        <v>1</v>
      </c>
      <c r="J100" s="31">
        <f t="shared" si="26"/>
        <v>-7.3508907294517201E-16</v>
      </c>
      <c r="K100" s="7"/>
      <c r="L100" s="8"/>
      <c r="M100" s="9"/>
      <c r="N100" s="7"/>
      <c r="O100" s="8"/>
      <c r="P100" s="9"/>
      <c r="Q100" s="7"/>
      <c r="R100" s="8"/>
      <c r="S100" s="9"/>
      <c r="T100" s="7"/>
      <c r="U100" s="8"/>
      <c r="V100" s="9"/>
      <c r="W100" s="7"/>
      <c r="X100" s="8"/>
      <c r="Y100" s="9"/>
      <c r="Z100" s="7"/>
      <c r="AA100" s="8"/>
      <c r="AB100" s="9"/>
      <c r="AC100" s="19">
        <f t="shared" si="27"/>
        <v>72</v>
      </c>
      <c r="AD100" s="19">
        <f t="shared" si="28"/>
        <v>5184</v>
      </c>
      <c r="AE100" s="19">
        <f t="shared" si="32"/>
        <v>0.51867039999657016</v>
      </c>
      <c r="AF100" s="19">
        <f t="shared" si="29"/>
        <v>6</v>
      </c>
      <c r="AG100" s="19">
        <f t="shared" si="30"/>
        <v>4</v>
      </c>
      <c r="AH100" s="19">
        <f t="shared" si="33"/>
        <v>5.1614454307372135</v>
      </c>
      <c r="AI100" s="19">
        <f t="shared" si="34"/>
        <v>642166.39471060119</v>
      </c>
      <c r="AJ100" s="19">
        <f t="shared" si="31"/>
        <v>29.717624878165697</v>
      </c>
      <c r="AK100" s="20">
        <f t="shared" si="35"/>
        <v>11.590263772751717</v>
      </c>
    </row>
    <row r="101" spans="2:37" x14ac:dyDescent="0.25">
      <c r="B101" s="7">
        <f t="shared" si="18"/>
        <v>3</v>
      </c>
      <c r="C101" s="8">
        <f t="shared" si="19"/>
        <v>3</v>
      </c>
      <c r="D101" s="9">
        <f t="shared" si="20"/>
        <v>1</v>
      </c>
      <c r="E101" s="5">
        <f t="shared" si="21"/>
        <v>0</v>
      </c>
      <c r="F101" s="5">
        <f t="shared" si="22"/>
        <v>1</v>
      </c>
      <c r="G101" s="6">
        <f t="shared" si="23"/>
        <v>0</v>
      </c>
      <c r="H101" s="5">
        <f t="shared" si="24"/>
        <v>21.991148575128552</v>
      </c>
      <c r="I101" s="5">
        <f t="shared" si="25"/>
        <v>-1</v>
      </c>
      <c r="J101" s="31">
        <f t="shared" si="26"/>
        <v>8.5760391843603401E-16</v>
      </c>
      <c r="K101" s="7"/>
      <c r="L101" s="8"/>
      <c r="M101" s="9"/>
      <c r="N101" s="7"/>
      <c r="O101" s="8"/>
      <c r="P101" s="9"/>
      <c r="Q101" s="7"/>
      <c r="R101" s="8"/>
      <c r="S101" s="9"/>
      <c r="T101" s="7"/>
      <c r="U101" s="8"/>
      <c r="V101" s="9"/>
      <c r="W101" s="7"/>
      <c r="X101" s="8"/>
      <c r="Y101" s="9"/>
      <c r="Z101" s="7"/>
      <c r="AA101" s="8"/>
      <c r="AB101" s="9"/>
      <c r="AC101" s="19">
        <f t="shared" si="27"/>
        <v>34</v>
      </c>
      <c r="AD101" s="19">
        <f t="shared" si="28"/>
        <v>1156</v>
      </c>
      <c r="AE101" s="19">
        <f t="shared" si="32"/>
        <v>0.53438269214038292</v>
      </c>
      <c r="AF101" s="19">
        <f t="shared" si="29"/>
        <v>3</v>
      </c>
      <c r="AG101" s="19">
        <f t="shared" si="30"/>
        <v>8</v>
      </c>
      <c r="AH101" s="19">
        <f t="shared" si="33"/>
        <v>4.7903698043929062</v>
      </c>
      <c r="AI101" s="19">
        <f t="shared" si="34"/>
        <v>132904.01985307678</v>
      </c>
      <c r="AJ101" s="19">
        <f t="shared" si="31"/>
        <v>30.617872904482731</v>
      </c>
      <c r="AK101" s="20">
        <f t="shared" si="35"/>
        <v>2.3987437823656039</v>
      </c>
    </row>
    <row r="102" spans="2:37" x14ac:dyDescent="0.25">
      <c r="B102" s="7">
        <f t="shared" si="18"/>
        <v>3</v>
      </c>
      <c r="C102" s="8">
        <f t="shared" si="19"/>
        <v>3</v>
      </c>
      <c r="D102" s="9">
        <f t="shared" si="20"/>
        <v>2</v>
      </c>
      <c r="E102" s="5">
        <f t="shared" si="21"/>
        <v>0</v>
      </c>
      <c r="F102" s="5">
        <f t="shared" si="22"/>
        <v>1</v>
      </c>
      <c r="G102" s="6">
        <f t="shared" si="23"/>
        <v>0</v>
      </c>
      <c r="H102" s="5">
        <f t="shared" si="24"/>
        <v>25.132741228718345</v>
      </c>
      <c r="I102" s="5">
        <f t="shared" si="25"/>
        <v>1</v>
      </c>
      <c r="J102" s="31">
        <f t="shared" si="26"/>
        <v>-9.8011876392689601E-16</v>
      </c>
      <c r="K102" s="7"/>
      <c r="L102" s="8"/>
      <c r="M102" s="9"/>
      <c r="N102" s="7"/>
      <c r="O102" s="8"/>
      <c r="P102" s="9"/>
      <c r="Q102" s="7"/>
      <c r="R102" s="8"/>
      <c r="S102" s="9"/>
      <c r="T102" s="7"/>
      <c r="U102" s="8"/>
      <c r="V102" s="9"/>
      <c r="W102" s="7"/>
      <c r="X102" s="8"/>
      <c r="Y102" s="9"/>
      <c r="Z102" s="7"/>
      <c r="AA102" s="8"/>
      <c r="AB102" s="9"/>
      <c r="AC102" s="19">
        <f t="shared" si="27"/>
        <v>72</v>
      </c>
      <c r="AD102" s="19">
        <f t="shared" si="28"/>
        <v>5184</v>
      </c>
      <c r="AE102" s="19">
        <f t="shared" si="32"/>
        <v>0.58002583188473877</v>
      </c>
      <c r="AF102" s="19">
        <f t="shared" si="29"/>
        <v>3</v>
      </c>
      <c r="AG102" s="19">
        <f t="shared" si="30"/>
        <v>8</v>
      </c>
      <c r="AH102" s="19">
        <f t="shared" si="33"/>
        <v>3.9028482096393984</v>
      </c>
      <c r="AI102" s="19">
        <f t="shared" si="34"/>
        <v>485576.7628504954</v>
      </c>
      <c r="AJ102" s="19">
        <f t="shared" si="31"/>
        <v>33.233032175560147</v>
      </c>
      <c r="AK102" s="20">
        <f t="shared" si="35"/>
        <v>8.7640256633056115</v>
      </c>
    </row>
    <row r="103" spans="2:37" x14ac:dyDescent="0.25">
      <c r="B103" s="7">
        <f t="shared" si="18"/>
        <v>3</v>
      </c>
      <c r="C103" s="8">
        <f t="shared" si="19"/>
        <v>3</v>
      </c>
      <c r="D103" s="9">
        <f t="shared" si="20"/>
        <v>3</v>
      </c>
      <c r="E103" s="5">
        <f t="shared" si="21"/>
        <v>0</v>
      </c>
      <c r="F103" s="5">
        <f t="shared" si="22"/>
        <v>1</v>
      </c>
      <c r="G103" s="6">
        <f t="shared" si="23"/>
        <v>0</v>
      </c>
      <c r="H103" s="5">
        <f t="shared" si="24"/>
        <v>28.274333882308138</v>
      </c>
      <c r="I103" s="5">
        <f t="shared" si="25"/>
        <v>-1</v>
      </c>
      <c r="J103" s="31">
        <f t="shared" si="26"/>
        <v>1.102633609417758E-15</v>
      </c>
      <c r="K103" s="7"/>
      <c r="L103" s="8"/>
      <c r="M103" s="9"/>
      <c r="N103" s="7"/>
      <c r="O103" s="8"/>
      <c r="P103" s="9"/>
      <c r="Q103" s="7"/>
      <c r="R103" s="8"/>
      <c r="S103" s="9"/>
      <c r="T103" s="7"/>
      <c r="U103" s="8"/>
      <c r="V103" s="9"/>
      <c r="W103" s="7"/>
      <c r="X103" s="8"/>
      <c r="Y103" s="9"/>
      <c r="Z103" s="7"/>
      <c r="AA103" s="8"/>
      <c r="AB103" s="9"/>
      <c r="AC103" s="19">
        <f t="shared" si="27"/>
        <v>34</v>
      </c>
      <c r="AD103" s="19">
        <f t="shared" si="28"/>
        <v>1156</v>
      </c>
      <c r="AE103" s="19">
        <f t="shared" si="32"/>
        <v>0.65245339223352505</v>
      </c>
      <c r="AF103" s="19">
        <f t="shared" si="29"/>
        <v>1</v>
      </c>
      <c r="AG103" s="19">
        <f t="shared" si="30"/>
        <v>8</v>
      </c>
      <c r="AH103" s="19">
        <f t="shared" si="33"/>
        <v>2.9082133677520701</v>
      </c>
      <c r="AI103" s="19">
        <f t="shared" si="34"/>
        <v>26895.157224971143</v>
      </c>
      <c r="AJ103" s="19">
        <f t="shared" si="31"/>
        <v>37.382825703974667</v>
      </c>
      <c r="AK103" s="20">
        <f t="shared" si="35"/>
        <v>0.48542242168795724</v>
      </c>
    </row>
    <row r="104" spans="2:37" x14ac:dyDescent="0.25">
      <c r="B104" s="7">
        <f t="shared" si="18"/>
        <v>3</v>
      </c>
      <c r="C104" s="8">
        <f t="shared" si="19"/>
        <v>3</v>
      </c>
      <c r="D104" s="9">
        <f t="shared" si="20"/>
        <v>4</v>
      </c>
      <c r="E104" s="5">
        <f t="shared" si="21"/>
        <v>0</v>
      </c>
      <c r="F104" s="5">
        <f t="shared" si="22"/>
        <v>1</v>
      </c>
      <c r="G104" s="6">
        <f t="shared" si="23"/>
        <v>0</v>
      </c>
      <c r="H104" s="5">
        <f t="shared" si="24"/>
        <v>31.415926535897931</v>
      </c>
      <c r="I104" s="5">
        <f t="shared" si="25"/>
        <v>1</v>
      </c>
      <c r="J104" s="31">
        <f t="shared" si="26"/>
        <v>-1.22514845490862E-15</v>
      </c>
      <c r="K104" s="7"/>
      <c r="L104" s="8"/>
      <c r="M104" s="9"/>
      <c r="N104" s="7"/>
      <c r="O104" s="8"/>
      <c r="P104" s="9"/>
      <c r="Q104" s="7"/>
      <c r="R104" s="8"/>
      <c r="S104" s="9"/>
      <c r="T104" s="7"/>
      <c r="U104" s="8"/>
      <c r="V104" s="9"/>
      <c r="W104" s="7"/>
      <c r="X104" s="8"/>
      <c r="Y104" s="9"/>
      <c r="Z104" s="7"/>
      <c r="AA104" s="8"/>
      <c r="AB104" s="9"/>
      <c r="AC104" s="19">
        <f t="shared" si="27"/>
        <v>72</v>
      </c>
      <c r="AD104" s="19">
        <f t="shared" si="28"/>
        <v>5184</v>
      </c>
      <c r="AE104" s="19">
        <f t="shared" si="32"/>
        <v>0.74955078952712395</v>
      </c>
      <c r="AF104" s="19">
        <f t="shared" si="29"/>
        <v>3</v>
      </c>
      <c r="AG104" s="19">
        <f t="shared" si="30"/>
        <v>8</v>
      </c>
      <c r="AH104" s="19">
        <f t="shared" si="33"/>
        <v>2.0558779808041026</v>
      </c>
      <c r="AI104" s="19">
        <f t="shared" si="34"/>
        <v>255784.11485972322</v>
      </c>
      <c r="AJ104" s="19">
        <f t="shared" si="31"/>
        <v>42.946096770602871</v>
      </c>
      <c r="AK104" s="20">
        <f t="shared" si="35"/>
        <v>4.6165688278347918</v>
      </c>
    </row>
    <row r="105" spans="2:37" x14ac:dyDescent="0.25">
      <c r="B105" s="7">
        <f t="shared" si="18"/>
        <v>3</v>
      </c>
      <c r="C105" s="8">
        <f t="shared" si="19"/>
        <v>4</v>
      </c>
      <c r="D105" s="9">
        <f t="shared" si="20"/>
        <v>0</v>
      </c>
      <c r="E105" s="5">
        <f t="shared" si="21"/>
        <v>0</v>
      </c>
      <c r="F105" s="5">
        <f t="shared" si="22"/>
        <v>1</v>
      </c>
      <c r="G105" s="6">
        <f t="shared" si="23"/>
        <v>0</v>
      </c>
      <c r="H105" s="5">
        <f t="shared" si="24"/>
        <v>21.991148575128552</v>
      </c>
      <c r="I105" s="5">
        <f t="shared" si="25"/>
        <v>-1</v>
      </c>
      <c r="J105" s="31">
        <f t="shared" si="26"/>
        <v>8.5760391843603401E-16</v>
      </c>
      <c r="K105" s="7"/>
      <c r="L105" s="8"/>
      <c r="M105" s="9"/>
      <c r="N105" s="7"/>
      <c r="O105" s="8"/>
      <c r="P105" s="9"/>
      <c r="Q105" s="7"/>
      <c r="R105" s="8"/>
      <c r="S105" s="9"/>
      <c r="T105" s="7"/>
      <c r="U105" s="8"/>
      <c r="V105" s="9"/>
      <c r="W105" s="7"/>
      <c r="X105" s="8"/>
      <c r="Y105" s="9"/>
      <c r="Z105" s="7"/>
      <c r="AA105" s="8"/>
      <c r="AB105" s="9"/>
      <c r="AC105" s="19">
        <f t="shared" si="27"/>
        <v>34</v>
      </c>
      <c r="AD105" s="19">
        <f t="shared" si="28"/>
        <v>1156</v>
      </c>
      <c r="AE105" s="19">
        <f t="shared" si="32"/>
        <v>0.62391682253696912</v>
      </c>
      <c r="AF105" s="19">
        <f t="shared" si="29"/>
        <v>6</v>
      </c>
      <c r="AG105" s="19">
        <f t="shared" si="30"/>
        <v>4</v>
      </c>
      <c r="AH105" s="19">
        <f t="shared" si="33"/>
        <v>3.2522450477551805</v>
      </c>
      <c r="AI105" s="19">
        <f t="shared" si="34"/>
        <v>90230.286604919733</v>
      </c>
      <c r="AJ105" s="19">
        <f t="shared" si="31"/>
        <v>35.747800698581095</v>
      </c>
      <c r="AK105" s="20">
        <f t="shared" si="35"/>
        <v>1.6285386944193847</v>
      </c>
    </row>
    <row r="106" spans="2:37" x14ac:dyDescent="0.25">
      <c r="B106" s="7">
        <f t="shared" si="18"/>
        <v>3</v>
      </c>
      <c r="C106" s="8">
        <f t="shared" si="19"/>
        <v>4</v>
      </c>
      <c r="D106" s="9">
        <f t="shared" si="20"/>
        <v>1</v>
      </c>
      <c r="E106" s="5">
        <f t="shared" si="21"/>
        <v>0</v>
      </c>
      <c r="F106" s="5">
        <f t="shared" si="22"/>
        <v>1</v>
      </c>
      <c r="G106" s="6">
        <f t="shared" si="23"/>
        <v>0</v>
      </c>
      <c r="H106" s="5">
        <f t="shared" si="24"/>
        <v>25.132741228718345</v>
      </c>
      <c r="I106" s="5">
        <f t="shared" si="25"/>
        <v>1</v>
      </c>
      <c r="J106" s="31">
        <f t="shared" si="26"/>
        <v>-9.8011876392689601E-16</v>
      </c>
      <c r="K106" s="7"/>
      <c r="L106" s="8"/>
      <c r="M106" s="9"/>
      <c r="N106" s="7"/>
      <c r="O106" s="8"/>
      <c r="P106" s="9"/>
      <c r="Q106" s="7"/>
      <c r="R106" s="8"/>
      <c r="S106" s="9"/>
      <c r="T106" s="7"/>
      <c r="U106" s="8"/>
      <c r="V106" s="9"/>
      <c r="W106" s="7"/>
      <c r="X106" s="8"/>
      <c r="Y106" s="9"/>
      <c r="Z106" s="7"/>
      <c r="AA106" s="8"/>
      <c r="AB106" s="9"/>
      <c r="AC106" s="19">
        <f t="shared" si="27"/>
        <v>72</v>
      </c>
      <c r="AD106" s="19">
        <f t="shared" si="28"/>
        <v>5184</v>
      </c>
      <c r="AE106" s="19">
        <f t="shared" si="32"/>
        <v>0.63824683672668303</v>
      </c>
      <c r="AF106" s="19">
        <f t="shared" si="29"/>
        <v>6</v>
      </c>
      <c r="AG106" s="19">
        <f t="shared" si="30"/>
        <v>8</v>
      </c>
      <c r="AH106" s="19">
        <f t="shared" si="33"/>
        <v>3.0727577479044932</v>
      </c>
      <c r="AI106" s="19">
        <f t="shared" si="34"/>
        <v>764600.45592657081</v>
      </c>
      <c r="AJ106" s="19">
        <f t="shared" si="31"/>
        <v>36.568850032014282</v>
      </c>
      <c r="AK106" s="20">
        <f t="shared" si="35"/>
        <v>13.800038491501715</v>
      </c>
    </row>
    <row r="107" spans="2:37" x14ac:dyDescent="0.25">
      <c r="B107" s="7">
        <f t="shared" si="18"/>
        <v>3</v>
      </c>
      <c r="C107" s="8">
        <f t="shared" si="19"/>
        <v>4</v>
      </c>
      <c r="D107" s="9">
        <f t="shared" si="20"/>
        <v>2</v>
      </c>
      <c r="E107" s="5">
        <f t="shared" si="21"/>
        <v>0</v>
      </c>
      <c r="F107" s="5">
        <f t="shared" si="22"/>
        <v>1</v>
      </c>
      <c r="G107" s="6">
        <f t="shared" si="23"/>
        <v>0</v>
      </c>
      <c r="H107" s="5">
        <f t="shared" si="24"/>
        <v>28.274333882308138</v>
      </c>
      <c r="I107" s="5">
        <f t="shared" si="25"/>
        <v>-1</v>
      </c>
      <c r="J107" s="31">
        <f t="shared" si="26"/>
        <v>1.102633609417758E-15</v>
      </c>
      <c r="K107" s="7"/>
      <c r="L107" s="8"/>
      <c r="M107" s="9"/>
      <c r="N107" s="7"/>
      <c r="O107" s="8"/>
      <c r="P107" s="9"/>
      <c r="Q107" s="7"/>
      <c r="R107" s="8"/>
      <c r="S107" s="9"/>
      <c r="T107" s="7"/>
      <c r="U107" s="8"/>
      <c r="V107" s="9"/>
      <c r="W107" s="7"/>
      <c r="X107" s="8"/>
      <c r="Y107" s="9"/>
      <c r="Z107" s="7"/>
      <c r="AA107" s="8"/>
      <c r="AB107" s="9"/>
      <c r="AC107" s="19">
        <f t="shared" si="27"/>
        <v>34</v>
      </c>
      <c r="AD107" s="19">
        <f t="shared" si="28"/>
        <v>1156</v>
      </c>
      <c r="AE107" s="19">
        <f t="shared" si="32"/>
        <v>0.6805525747725214</v>
      </c>
      <c r="AF107" s="19">
        <f t="shared" si="29"/>
        <v>6</v>
      </c>
      <c r="AG107" s="19">
        <f t="shared" si="30"/>
        <v>8</v>
      </c>
      <c r="AH107" s="19">
        <f t="shared" si="33"/>
        <v>2.6172535434590976</v>
      </c>
      <c r="AI107" s="19">
        <f t="shared" si="34"/>
        <v>145226.1646194584</v>
      </c>
      <c r="AJ107" s="19">
        <f t="shared" si="31"/>
        <v>38.992790271226859</v>
      </c>
      <c r="AK107" s="20">
        <f t="shared" si="35"/>
        <v>2.6211423838258328</v>
      </c>
    </row>
    <row r="108" spans="2:37" x14ac:dyDescent="0.25">
      <c r="B108" s="7">
        <f t="shared" si="18"/>
        <v>3</v>
      </c>
      <c r="C108" s="8">
        <f t="shared" si="19"/>
        <v>4</v>
      </c>
      <c r="D108" s="9">
        <f t="shared" si="20"/>
        <v>3</v>
      </c>
      <c r="E108" s="5">
        <f t="shared" si="21"/>
        <v>0</v>
      </c>
      <c r="F108" s="5">
        <f t="shared" si="22"/>
        <v>1</v>
      </c>
      <c r="G108" s="6">
        <f t="shared" si="23"/>
        <v>0</v>
      </c>
      <c r="H108" s="5">
        <f t="shared" si="24"/>
        <v>31.415926535897931</v>
      </c>
      <c r="I108" s="5">
        <f t="shared" si="25"/>
        <v>1</v>
      </c>
      <c r="J108" s="31">
        <f t="shared" si="26"/>
        <v>-1.22514845490862E-15</v>
      </c>
      <c r="K108" s="7"/>
      <c r="L108" s="8"/>
      <c r="M108" s="9"/>
      <c r="N108" s="7"/>
      <c r="O108" s="8"/>
      <c r="P108" s="9"/>
      <c r="Q108" s="7"/>
      <c r="R108" s="8"/>
      <c r="S108" s="9"/>
      <c r="T108" s="7"/>
      <c r="U108" s="8"/>
      <c r="V108" s="9"/>
      <c r="W108" s="7"/>
      <c r="X108" s="8"/>
      <c r="Y108" s="9"/>
      <c r="Z108" s="7"/>
      <c r="AA108" s="8"/>
      <c r="AB108" s="9"/>
      <c r="AC108" s="19">
        <f t="shared" si="27"/>
        <v>72</v>
      </c>
      <c r="AD108" s="19">
        <f t="shared" si="28"/>
        <v>5184</v>
      </c>
      <c r="AE108" s="19">
        <f t="shared" si="32"/>
        <v>0.74955078952712395</v>
      </c>
      <c r="AF108" s="19">
        <f t="shared" si="29"/>
        <v>3</v>
      </c>
      <c r="AG108" s="19">
        <f t="shared" si="30"/>
        <v>8</v>
      </c>
      <c r="AH108" s="19">
        <f t="shared" si="33"/>
        <v>2.0558779808041026</v>
      </c>
      <c r="AI108" s="19">
        <f t="shared" si="34"/>
        <v>255784.11485972322</v>
      </c>
      <c r="AJ108" s="19">
        <f t="shared" si="31"/>
        <v>42.946096770602871</v>
      </c>
      <c r="AK108" s="20">
        <f t="shared" si="35"/>
        <v>4.6165688278347918</v>
      </c>
    </row>
    <row r="109" spans="2:37" x14ac:dyDescent="0.25">
      <c r="B109" s="7">
        <f t="shared" si="18"/>
        <v>3</v>
      </c>
      <c r="C109" s="8">
        <f t="shared" si="19"/>
        <v>4</v>
      </c>
      <c r="D109" s="9">
        <f t="shared" si="20"/>
        <v>4</v>
      </c>
      <c r="E109" s="5">
        <f t="shared" si="21"/>
        <v>0</v>
      </c>
      <c r="F109" s="5">
        <f t="shared" si="22"/>
        <v>1</v>
      </c>
      <c r="G109" s="6">
        <f t="shared" si="23"/>
        <v>0</v>
      </c>
      <c r="H109" s="5">
        <f t="shared" si="24"/>
        <v>34.557519189487721</v>
      </c>
      <c r="I109" s="5">
        <f t="shared" si="25"/>
        <v>-1</v>
      </c>
      <c r="J109" s="31">
        <f t="shared" si="26"/>
        <v>4.9003769791999829E-15</v>
      </c>
      <c r="K109" s="7"/>
      <c r="L109" s="8"/>
      <c r="M109" s="9"/>
      <c r="N109" s="7"/>
      <c r="O109" s="8"/>
      <c r="P109" s="9"/>
      <c r="Q109" s="7"/>
      <c r="R109" s="8"/>
      <c r="S109" s="9"/>
      <c r="T109" s="7"/>
      <c r="U109" s="8"/>
      <c r="V109" s="9"/>
      <c r="W109" s="7"/>
      <c r="X109" s="8"/>
      <c r="Y109" s="9"/>
      <c r="Z109" s="7"/>
      <c r="AA109" s="8"/>
      <c r="AB109" s="9"/>
      <c r="AC109" s="19">
        <f t="shared" si="27"/>
        <v>34</v>
      </c>
      <c r="AD109" s="19">
        <f t="shared" si="28"/>
        <v>1156</v>
      </c>
      <c r="AE109" s="19">
        <f t="shared" si="32"/>
        <v>0.84529178020025553</v>
      </c>
      <c r="AF109" s="19">
        <f t="shared" si="29"/>
        <v>3</v>
      </c>
      <c r="AG109" s="19">
        <f t="shared" si="30"/>
        <v>8</v>
      </c>
      <c r="AH109" s="19">
        <f t="shared" si="33"/>
        <v>1.522240896261436</v>
      </c>
      <c r="AI109" s="19">
        <f t="shared" si="34"/>
        <v>42233.051425877282</v>
      </c>
      <c r="AJ109" s="19">
        <f t="shared" si="31"/>
        <v>48.431651462574685</v>
      </c>
      <c r="AK109" s="20">
        <f t="shared" si="35"/>
        <v>0.76225135725873727</v>
      </c>
    </row>
    <row r="110" spans="2:37" x14ac:dyDescent="0.25">
      <c r="B110" s="7">
        <f t="shared" si="18"/>
        <v>4</v>
      </c>
      <c r="C110" s="8">
        <f t="shared" si="19"/>
        <v>0</v>
      </c>
      <c r="D110" s="9">
        <f t="shared" si="20"/>
        <v>0</v>
      </c>
      <c r="E110" s="5">
        <f t="shared" si="21"/>
        <v>0</v>
      </c>
      <c r="F110" s="5">
        <f t="shared" si="22"/>
        <v>1</v>
      </c>
      <c r="G110" s="6">
        <f t="shared" si="23"/>
        <v>0</v>
      </c>
      <c r="H110" s="5">
        <f t="shared" si="24"/>
        <v>12.566370614359172</v>
      </c>
      <c r="I110" s="5">
        <f t="shared" si="25"/>
        <v>1</v>
      </c>
      <c r="J110" s="31">
        <f t="shared" si="26"/>
        <v>-4.90059381963448E-16</v>
      </c>
      <c r="K110" s="7"/>
      <c r="L110" s="8"/>
      <c r="M110" s="9"/>
      <c r="N110" s="7"/>
      <c r="O110" s="8"/>
      <c r="P110" s="9"/>
      <c r="Q110" s="7"/>
      <c r="R110" s="8"/>
      <c r="S110" s="9"/>
      <c r="T110" s="7"/>
      <c r="U110" s="8"/>
      <c r="V110" s="9"/>
      <c r="W110" s="7"/>
      <c r="X110" s="8"/>
      <c r="Y110" s="9"/>
      <c r="Z110" s="7"/>
      <c r="AA110" s="8"/>
      <c r="AB110" s="9"/>
      <c r="AC110" s="19">
        <f t="shared" si="27"/>
        <v>72</v>
      </c>
      <c r="AD110" s="19">
        <f t="shared" si="28"/>
        <v>5184</v>
      </c>
      <c r="AE110" s="19">
        <f t="shared" si="32"/>
        <v>0.48631896662663793</v>
      </c>
      <c r="AF110" s="19">
        <f t="shared" si="29"/>
        <v>3</v>
      </c>
      <c r="AG110" s="19">
        <f t="shared" si="30"/>
        <v>2</v>
      </c>
      <c r="AH110" s="19">
        <f t="shared" si="33"/>
        <v>6.0631314107591914</v>
      </c>
      <c r="AI110" s="19">
        <f t="shared" si="34"/>
        <v>188587.63940025389</v>
      </c>
      <c r="AJ110" s="19">
        <f t="shared" si="31"/>
        <v>27.864024284869888</v>
      </c>
      <c r="AK110" s="20">
        <f t="shared" si="35"/>
        <v>3.4037603071935449</v>
      </c>
    </row>
    <row r="111" spans="2:37" x14ac:dyDescent="0.25">
      <c r="B111" s="7">
        <f t="shared" si="18"/>
        <v>4</v>
      </c>
      <c r="C111" s="8">
        <f t="shared" si="19"/>
        <v>0</v>
      </c>
      <c r="D111" s="9">
        <f t="shared" si="20"/>
        <v>1</v>
      </c>
      <c r="E111" s="5">
        <f t="shared" si="21"/>
        <v>0</v>
      </c>
      <c r="F111" s="5">
        <f t="shared" si="22"/>
        <v>1</v>
      </c>
      <c r="G111" s="6">
        <f t="shared" si="23"/>
        <v>0</v>
      </c>
      <c r="H111" s="5">
        <f t="shared" si="24"/>
        <v>15.707963267948966</v>
      </c>
      <c r="I111" s="5">
        <f t="shared" si="25"/>
        <v>-1</v>
      </c>
      <c r="J111" s="31">
        <f t="shared" si="26"/>
        <v>6.1257422745431001E-16</v>
      </c>
      <c r="K111" s="7"/>
      <c r="L111" s="8"/>
      <c r="M111" s="9"/>
      <c r="N111" s="7"/>
      <c r="O111" s="8"/>
      <c r="P111" s="9"/>
      <c r="Q111" s="7"/>
      <c r="R111" s="8"/>
      <c r="S111" s="9"/>
      <c r="T111" s="7"/>
      <c r="U111" s="8"/>
      <c r="V111" s="9"/>
      <c r="W111" s="7"/>
      <c r="X111" s="8"/>
      <c r="Y111" s="9"/>
      <c r="Z111" s="7"/>
      <c r="AA111" s="8"/>
      <c r="AB111" s="9"/>
      <c r="AC111" s="19">
        <f t="shared" si="27"/>
        <v>34</v>
      </c>
      <c r="AD111" s="19">
        <f t="shared" si="28"/>
        <v>1156</v>
      </c>
      <c r="AE111" s="19">
        <f t="shared" si="32"/>
        <v>0.50266081942899865</v>
      </c>
      <c r="AF111" s="19">
        <f t="shared" si="29"/>
        <v>9</v>
      </c>
      <c r="AG111" s="19">
        <f t="shared" si="30"/>
        <v>4</v>
      </c>
      <c r="AH111" s="19">
        <f t="shared" si="33"/>
        <v>5.5822902372163226</v>
      </c>
      <c r="AI111" s="19">
        <f t="shared" si="34"/>
        <v>232312.59051199447</v>
      </c>
      <c r="AJ111" s="19">
        <f t="shared" si="31"/>
        <v>28.800343479869195</v>
      </c>
      <c r="AK111" s="20">
        <f t="shared" si="35"/>
        <v>4.1929385030786381</v>
      </c>
    </row>
    <row r="112" spans="2:37" x14ac:dyDescent="0.25">
      <c r="B112" s="7">
        <f t="shared" si="18"/>
        <v>4</v>
      </c>
      <c r="C112" s="8">
        <f t="shared" si="19"/>
        <v>0</v>
      </c>
      <c r="D112" s="9">
        <f t="shared" si="20"/>
        <v>2</v>
      </c>
      <c r="E112" s="5">
        <f t="shared" si="21"/>
        <v>0</v>
      </c>
      <c r="F112" s="5">
        <f t="shared" si="22"/>
        <v>1</v>
      </c>
      <c r="G112" s="6">
        <f t="shared" si="23"/>
        <v>0</v>
      </c>
      <c r="H112" s="5">
        <f t="shared" si="24"/>
        <v>18.849555921538759</v>
      </c>
      <c r="I112" s="5">
        <f t="shared" si="25"/>
        <v>1</v>
      </c>
      <c r="J112" s="31">
        <f t="shared" si="26"/>
        <v>-7.3508907294517201E-16</v>
      </c>
      <c r="K112" s="7"/>
      <c r="L112" s="8"/>
      <c r="M112" s="9"/>
      <c r="N112" s="7"/>
      <c r="O112" s="8"/>
      <c r="P112" s="9"/>
      <c r="Q112" s="7"/>
      <c r="R112" s="8"/>
      <c r="S112" s="9"/>
      <c r="T112" s="7"/>
      <c r="U112" s="8"/>
      <c r="V112" s="9"/>
      <c r="W112" s="7"/>
      <c r="X112" s="8"/>
      <c r="Y112" s="9"/>
      <c r="Z112" s="7"/>
      <c r="AA112" s="8"/>
      <c r="AB112" s="9"/>
      <c r="AC112" s="19">
        <f t="shared" si="27"/>
        <v>72</v>
      </c>
      <c r="AD112" s="19">
        <f t="shared" si="28"/>
        <v>5184</v>
      </c>
      <c r="AE112" s="19">
        <f t="shared" si="32"/>
        <v>0.54982839459788591</v>
      </c>
      <c r="AF112" s="19">
        <f t="shared" si="29"/>
        <v>6</v>
      </c>
      <c r="AG112" s="19">
        <f t="shared" si="30"/>
        <v>4</v>
      </c>
      <c r="AH112" s="19">
        <f t="shared" si="33"/>
        <v>4.4609986260611327</v>
      </c>
      <c r="AI112" s="19">
        <f t="shared" si="34"/>
        <v>555019.60506002186</v>
      </c>
      <c r="AJ112" s="19">
        <f t="shared" si="31"/>
        <v>31.502846466912494</v>
      </c>
      <c r="AK112" s="20">
        <f t="shared" si="35"/>
        <v>10.017378166593652</v>
      </c>
    </row>
    <row r="113" spans="2:37" x14ac:dyDescent="0.25">
      <c r="B113" s="7">
        <f t="shared" si="18"/>
        <v>4</v>
      </c>
      <c r="C113" s="8">
        <f t="shared" si="19"/>
        <v>0</v>
      </c>
      <c r="D113" s="9">
        <f t="shared" si="20"/>
        <v>3</v>
      </c>
      <c r="E113" s="5">
        <f t="shared" si="21"/>
        <v>0</v>
      </c>
      <c r="F113" s="5">
        <f t="shared" si="22"/>
        <v>1</v>
      </c>
      <c r="G113" s="6">
        <f t="shared" si="23"/>
        <v>0</v>
      </c>
      <c r="H113" s="5">
        <f t="shared" si="24"/>
        <v>21.991148575128552</v>
      </c>
      <c r="I113" s="5">
        <f t="shared" si="25"/>
        <v>-1</v>
      </c>
      <c r="J113" s="31">
        <f t="shared" si="26"/>
        <v>8.5760391843603401E-16</v>
      </c>
      <c r="K113" s="7"/>
      <c r="L113" s="8"/>
      <c r="M113" s="9"/>
      <c r="N113" s="7"/>
      <c r="O113" s="8"/>
      <c r="P113" s="9"/>
      <c r="Q113" s="7"/>
      <c r="R113" s="8"/>
      <c r="S113" s="9"/>
      <c r="T113" s="7"/>
      <c r="U113" s="8"/>
      <c r="V113" s="9"/>
      <c r="W113" s="7"/>
      <c r="X113" s="8"/>
      <c r="Y113" s="9"/>
      <c r="Z113" s="7"/>
      <c r="AA113" s="8"/>
      <c r="AB113" s="9"/>
      <c r="AC113" s="19">
        <f t="shared" si="27"/>
        <v>34</v>
      </c>
      <c r="AD113" s="19">
        <f t="shared" si="28"/>
        <v>1156</v>
      </c>
      <c r="AE113" s="19">
        <f t="shared" si="32"/>
        <v>0.62391682253696912</v>
      </c>
      <c r="AF113" s="19">
        <f t="shared" si="29"/>
        <v>6</v>
      </c>
      <c r="AG113" s="19">
        <f t="shared" si="30"/>
        <v>4</v>
      </c>
      <c r="AH113" s="19">
        <f t="shared" si="33"/>
        <v>3.2522450477551805</v>
      </c>
      <c r="AI113" s="19">
        <f t="shared" si="34"/>
        <v>90230.286604919733</v>
      </c>
      <c r="AJ113" s="19">
        <f t="shared" si="31"/>
        <v>35.747800698581095</v>
      </c>
      <c r="AK113" s="20">
        <f t="shared" si="35"/>
        <v>1.6285386944193847</v>
      </c>
    </row>
    <row r="114" spans="2:37" x14ac:dyDescent="0.25">
      <c r="B114" s="7">
        <f t="shared" si="18"/>
        <v>4</v>
      </c>
      <c r="C114" s="8">
        <f t="shared" si="19"/>
        <v>0</v>
      </c>
      <c r="D114" s="9">
        <f t="shared" si="20"/>
        <v>4</v>
      </c>
      <c r="E114" s="5">
        <f t="shared" si="21"/>
        <v>0</v>
      </c>
      <c r="F114" s="5">
        <f t="shared" si="22"/>
        <v>1</v>
      </c>
      <c r="G114" s="6">
        <f t="shared" si="23"/>
        <v>0</v>
      </c>
      <c r="H114" s="5">
        <f t="shared" si="24"/>
        <v>25.132741228718345</v>
      </c>
      <c r="I114" s="5">
        <f t="shared" si="25"/>
        <v>1</v>
      </c>
      <c r="J114" s="31">
        <f t="shared" si="26"/>
        <v>-9.8011876392689601E-16</v>
      </c>
      <c r="K114" s="7"/>
      <c r="L114" s="8"/>
      <c r="M114" s="9"/>
      <c r="N114" s="7"/>
      <c r="O114" s="8"/>
      <c r="P114" s="9"/>
      <c r="Q114" s="7"/>
      <c r="R114" s="8"/>
      <c r="S114" s="9"/>
      <c r="T114" s="7"/>
      <c r="U114" s="8"/>
      <c r="V114" s="9"/>
      <c r="W114" s="7"/>
      <c r="X114" s="8"/>
      <c r="Y114" s="9"/>
      <c r="Z114" s="7"/>
      <c r="AA114" s="8"/>
      <c r="AB114" s="9"/>
      <c r="AC114" s="19">
        <f t="shared" si="27"/>
        <v>72</v>
      </c>
      <c r="AD114" s="19">
        <f t="shared" si="28"/>
        <v>5184</v>
      </c>
      <c r="AE114" s="19">
        <f t="shared" si="32"/>
        <v>0.72210771113399042</v>
      </c>
      <c r="AF114" s="19">
        <f t="shared" si="29"/>
        <v>3</v>
      </c>
      <c r="AG114" s="19">
        <f t="shared" si="30"/>
        <v>4</v>
      </c>
      <c r="AH114" s="19">
        <f t="shared" si="33"/>
        <v>2.2568102376456456</v>
      </c>
      <c r="AI114" s="19">
        <f t="shared" si="34"/>
        <v>140391.65126346031</v>
      </c>
      <c r="AJ114" s="19">
        <f t="shared" si="31"/>
        <v>41.373724201829653</v>
      </c>
      <c r="AK114" s="20">
        <f t="shared" si="35"/>
        <v>2.5338857390209286</v>
      </c>
    </row>
    <row r="115" spans="2:37" x14ac:dyDescent="0.25">
      <c r="B115" s="7">
        <f t="shared" si="18"/>
        <v>4</v>
      </c>
      <c r="C115" s="8">
        <f t="shared" si="19"/>
        <v>1</v>
      </c>
      <c r="D115" s="9">
        <f t="shared" si="20"/>
        <v>0</v>
      </c>
      <c r="E115" s="5">
        <f t="shared" si="21"/>
        <v>0</v>
      </c>
      <c r="F115" s="5">
        <f t="shared" si="22"/>
        <v>1</v>
      </c>
      <c r="G115" s="6">
        <f t="shared" si="23"/>
        <v>0</v>
      </c>
      <c r="H115" s="5">
        <f t="shared" si="24"/>
        <v>15.707963267948966</v>
      </c>
      <c r="I115" s="5">
        <f t="shared" si="25"/>
        <v>-1</v>
      </c>
      <c r="J115" s="31">
        <f t="shared" si="26"/>
        <v>6.1257422745431001E-16</v>
      </c>
      <c r="K115" s="7"/>
      <c r="L115" s="8"/>
      <c r="M115" s="9"/>
      <c r="N115" s="7"/>
      <c r="O115" s="8"/>
      <c r="P115" s="9"/>
      <c r="Q115" s="7"/>
      <c r="R115" s="8"/>
      <c r="S115" s="9"/>
      <c r="T115" s="7"/>
      <c r="U115" s="8"/>
      <c r="V115" s="9"/>
      <c r="W115" s="7"/>
      <c r="X115" s="8"/>
      <c r="Y115" s="9"/>
      <c r="Z115" s="7"/>
      <c r="AA115" s="8"/>
      <c r="AB115" s="9"/>
      <c r="AC115" s="19">
        <f t="shared" si="27"/>
        <v>34</v>
      </c>
      <c r="AD115" s="19">
        <f t="shared" si="28"/>
        <v>1156</v>
      </c>
      <c r="AE115" s="19">
        <f t="shared" si="32"/>
        <v>0.50266081942899865</v>
      </c>
      <c r="AF115" s="19">
        <f t="shared" si="29"/>
        <v>9</v>
      </c>
      <c r="AG115" s="19">
        <f t="shared" si="30"/>
        <v>4</v>
      </c>
      <c r="AH115" s="19">
        <f t="shared" si="33"/>
        <v>5.5822902372163226</v>
      </c>
      <c r="AI115" s="19">
        <f t="shared" si="34"/>
        <v>232312.59051199447</v>
      </c>
      <c r="AJ115" s="19">
        <f t="shared" si="31"/>
        <v>28.800343479869195</v>
      </c>
      <c r="AK115" s="20">
        <f t="shared" si="35"/>
        <v>4.1929385030786381</v>
      </c>
    </row>
    <row r="116" spans="2:37" x14ac:dyDescent="0.25">
      <c r="B116" s="7">
        <f t="shared" si="18"/>
        <v>4</v>
      </c>
      <c r="C116" s="8">
        <f t="shared" si="19"/>
        <v>1</v>
      </c>
      <c r="D116" s="9">
        <f t="shared" si="20"/>
        <v>1</v>
      </c>
      <c r="E116" s="5">
        <f t="shared" si="21"/>
        <v>0</v>
      </c>
      <c r="F116" s="5">
        <f t="shared" si="22"/>
        <v>1</v>
      </c>
      <c r="G116" s="6">
        <f t="shared" si="23"/>
        <v>0</v>
      </c>
      <c r="H116" s="5">
        <f t="shared" si="24"/>
        <v>18.849555921538759</v>
      </c>
      <c r="I116" s="5">
        <f t="shared" si="25"/>
        <v>1</v>
      </c>
      <c r="J116" s="31">
        <f t="shared" si="26"/>
        <v>-7.3508907294517201E-16</v>
      </c>
      <c r="K116" s="7"/>
      <c r="L116" s="8"/>
      <c r="M116" s="9"/>
      <c r="N116" s="7"/>
      <c r="O116" s="8"/>
      <c r="P116" s="9"/>
      <c r="Q116" s="7"/>
      <c r="R116" s="8"/>
      <c r="S116" s="9"/>
      <c r="T116" s="7"/>
      <c r="U116" s="8"/>
      <c r="V116" s="9"/>
      <c r="W116" s="7"/>
      <c r="X116" s="8"/>
      <c r="Y116" s="9"/>
      <c r="Z116" s="7"/>
      <c r="AA116" s="8"/>
      <c r="AB116" s="9"/>
      <c r="AC116" s="19">
        <f t="shared" si="27"/>
        <v>72</v>
      </c>
      <c r="AD116" s="19">
        <f t="shared" si="28"/>
        <v>5184</v>
      </c>
      <c r="AE116" s="19">
        <f t="shared" si="32"/>
        <v>0.51867039999657016</v>
      </c>
      <c r="AF116" s="19">
        <f t="shared" si="29"/>
        <v>6</v>
      </c>
      <c r="AG116" s="19">
        <f t="shared" si="30"/>
        <v>8</v>
      </c>
      <c r="AH116" s="19">
        <f t="shared" si="33"/>
        <v>5.1614454307372135</v>
      </c>
      <c r="AI116" s="19">
        <f t="shared" si="34"/>
        <v>1284332.7894212024</v>
      </c>
      <c r="AJ116" s="19">
        <f t="shared" si="31"/>
        <v>29.717624878165697</v>
      </c>
      <c r="AK116" s="20">
        <f t="shared" si="35"/>
        <v>23.180527545503434</v>
      </c>
    </row>
    <row r="117" spans="2:37" x14ac:dyDescent="0.25">
      <c r="B117" s="7">
        <f t="shared" si="18"/>
        <v>4</v>
      </c>
      <c r="C117" s="8">
        <f t="shared" si="19"/>
        <v>1</v>
      </c>
      <c r="D117" s="9">
        <f t="shared" si="20"/>
        <v>2</v>
      </c>
      <c r="E117" s="5">
        <f t="shared" si="21"/>
        <v>0</v>
      </c>
      <c r="F117" s="5">
        <f t="shared" si="22"/>
        <v>1</v>
      </c>
      <c r="G117" s="6">
        <f t="shared" si="23"/>
        <v>0</v>
      </c>
      <c r="H117" s="5">
        <f t="shared" si="24"/>
        <v>21.991148575128552</v>
      </c>
      <c r="I117" s="5">
        <f t="shared" si="25"/>
        <v>-1</v>
      </c>
      <c r="J117" s="31">
        <f t="shared" si="26"/>
        <v>8.5760391843603401E-16</v>
      </c>
      <c r="K117" s="7"/>
      <c r="L117" s="8"/>
      <c r="M117" s="9"/>
      <c r="N117" s="7"/>
      <c r="O117" s="8"/>
      <c r="P117" s="9"/>
      <c r="Q117" s="7"/>
      <c r="R117" s="8"/>
      <c r="S117" s="9"/>
      <c r="T117" s="7"/>
      <c r="U117" s="8"/>
      <c r="V117" s="9"/>
      <c r="W117" s="7"/>
      <c r="X117" s="8"/>
      <c r="Y117" s="9"/>
      <c r="Z117" s="7"/>
      <c r="AA117" s="8"/>
      <c r="AB117" s="9"/>
      <c r="AC117" s="19">
        <f t="shared" si="27"/>
        <v>34</v>
      </c>
      <c r="AD117" s="19">
        <f t="shared" si="28"/>
        <v>1156</v>
      </c>
      <c r="AE117" s="19">
        <f t="shared" si="32"/>
        <v>0.56503468654576849</v>
      </c>
      <c r="AF117" s="19">
        <f t="shared" si="29"/>
        <v>6</v>
      </c>
      <c r="AG117" s="19">
        <f t="shared" si="30"/>
        <v>8</v>
      </c>
      <c r="AH117" s="19">
        <f t="shared" si="33"/>
        <v>4.1668918326217899</v>
      </c>
      <c r="AI117" s="19">
        <f t="shared" si="34"/>
        <v>231212.49400851788</v>
      </c>
      <c r="AJ117" s="19">
        <f t="shared" si="31"/>
        <v>32.374102817569934</v>
      </c>
      <c r="AK117" s="20">
        <f t="shared" si="35"/>
        <v>4.1730831995999784</v>
      </c>
    </row>
    <row r="118" spans="2:37" x14ac:dyDescent="0.25">
      <c r="B118" s="7">
        <f t="shared" si="18"/>
        <v>4</v>
      </c>
      <c r="C118" s="8">
        <f t="shared" si="19"/>
        <v>1</v>
      </c>
      <c r="D118" s="9">
        <f t="shared" si="20"/>
        <v>3</v>
      </c>
      <c r="E118" s="5">
        <f t="shared" si="21"/>
        <v>0</v>
      </c>
      <c r="F118" s="5">
        <f t="shared" si="22"/>
        <v>1</v>
      </c>
      <c r="G118" s="6">
        <f t="shared" si="23"/>
        <v>0</v>
      </c>
      <c r="H118" s="5">
        <f t="shared" si="24"/>
        <v>25.132741228718345</v>
      </c>
      <c r="I118" s="5">
        <f t="shared" si="25"/>
        <v>1</v>
      </c>
      <c r="J118" s="31">
        <f t="shared" si="26"/>
        <v>-9.8011876392689601E-16</v>
      </c>
      <c r="K118" s="7"/>
      <c r="L118" s="8"/>
      <c r="M118" s="9"/>
      <c r="N118" s="7"/>
      <c r="O118" s="8"/>
      <c r="P118" s="9"/>
      <c r="Q118" s="7"/>
      <c r="R118" s="8"/>
      <c r="S118" s="9"/>
      <c r="T118" s="7"/>
      <c r="U118" s="8"/>
      <c r="V118" s="9"/>
      <c r="W118" s="7"/>
      <c r="X118" s="8"/>
      <c r="Y118" s="9"/>
      <c r="Z118" s="7"/>
      <c r="AA118" s="8"/>
      <c r="AB118" s="9"/>
      <c r="AC118" s="19">
        <f t="shared" si="27"/>
        <v>72</v>
      </c>
      <c r="AD118" s="19">
        <f t="shared" si="28"/>
        <v>5184</v>
      </c>
      <c r="AE118" s="19">
        <f t="shared" si="32"/>
        <v>0.63824683672668303</v>
      </c>
      <c r="AF118" s="19">
        <f t="shared" si="29"/>
        <v>6</v>
      </c>
      <c r="AG118" s="19">
        <f t="shared" si="30"/>
        <v>8</v>
      </c>
      <c r="AH118" s="19">
        <f t="shared" si="33"/>
        <v>3.0727577479044932</v>
      </c>
      <c r="AI118" s="19">
        <f t="shared" si="34"/>
        <v>764600.45592657081</v>
      </c>
      <c r="AJ118" s="19">
        <f t="shared" si="31"/>
        <v>36.568850032014282</v>
      </c>
      <c r="AK118" s="20">
        <f t="shared" si="35"/>
        <v>13.800038491501715</v>
      </c>
    </row>
    <row r="119" spans="2:37" x14ac:dyDescent="0.25">
      <c r="B119" s="7">
        <f t="shared" si="18"/>
        <v>4</v>
      </c>
      <c r="C119" s="8">
        <f t="shared" si="19"/>
        <v>1</v>
      </c>
      <c r="D119" s="9">
        <f t="shared" si="20"/>
        <v>4</v>
      </c>
      <c r="E119" s="5">
        <f t="shared" si="21"/>
        <v>0</v>
      </c>
      <c r="F119" s="5">
        <f t="shared" si="22"/>
        <v>1</v>
      </c>
      <c r="G119" s="6">
        <f t="shared" si="23"/>
        <v>0</v>
      </c>
      <c r="H119" s="5">
        <f t="shared" si="24"/>
        <v>28.274333882308138</v>
      </c>
      <c r="I119" s="5">
        <f t="shared" si="25"/>
        <v>-1</v>
      </c>
      <c r="J119" s="31">
        <f t="shared" si="26"/>
        <v>1.102633609417758E-15</v>
      </c>
      <c r="K119" s="7"/>
      <c r="L119" s="8"/>
      <c r="M119" s="9"/>
      <c r="N119" s="7"/>
      <c r="O119" s="8"/>
      <c r="P119" s="9"/>
      <c r="Q119" s="7"/>
      <c r="R119" s="8"/>
      <c r="S119" s="9"/>
      <c r="T119" s="7"/>
      <c r="U119" s="8"/>
      <c r="V119" s="9"/>
      <c r="W119" s="7"/>
      <c r="X119" s="8"/>
      <c r="Y119" s="9"/>
      <c r="Z119" s="7"/>
      <c r="AA119" s="8"/>
      <c r="AB119" s="9"/>
      <c r="AC119" s="19">
        <f t="shared" si="27"/>
        <v>34</v>
      </c>
      <c r="AD119" s="19">
        <f t="shared" si="28"/>
        <v>1156</v>
      </c>
      <c r="AE119" s="19">
        <f t="shared" si="32"/>
        <v>0.73584797624576703</v>
      </c>
      <c r="AF119" s="19">
        <f t="shared" si="29"/>
        <v>3</v>
      </c>
      <c r="AG119" s="19">
        <f t="shared" si="30"/>
        <v>8</v>
      </c>
      <c r="AH119" s="19">
        <f t="shared" si="33"/>
        <v>2.152929211866633</v>
      </c>
      <c r="AI119" s="19">
        <f t="shared" si="34"/>
        <v>59730.868054027866</v>
      </c>
      <c r="AJ119" s="19">
        <f t="shared" si="31"/>
        <v>42.160983402125304</v>
      </c>
      <c r="AK119" s="20">
        <f t="shared" si="35"/>
        <v>1.0780640684780811</v>
      </c>
    </row>
    <row r="120" spans="2:37" x14ac:dyDescent="0.25">
      <c r="B120" s="7">
        <f t="shared" si="18"/>
        <v>4</v>
      </c>
      <c r="C120" s="8">
        <f t="shared" si="19"/>
        <v>2</v>
      </c>
      <c r="D120" s="9">
        <f t="shared" si="20"/>
        <v>0</v>
      </c>
      <c r="E120" s="5">
        <f t="shared" si="21"/>
        <v>0</v>
      </c>
      <c r="F120" s="5">
        <f t="shared" si="22"/>
        <v>1</v>
      </c>
      <c r="G120" s="6">
        <f t="shared" si="23"/>
        <v>0</v>
      </c>
      <c r="H120" s="5">
        <f t="shared" si="24"/>
        <v>18.849555921538759</v>
      </c>
      <c r="I120" s="5">
        <f t="shared" si="25"/>
        <v>1</v>
      </c>
      <c r="J120" s="31">
        <f t="shared" si="26"/>
        <v>-7.3508907294517201E-16</v>
      </c>
      <c r="K120" s="7"/>
      <c r="L120" s="8"/>
      <c r="M120" s="9"/>
      <c r="N120" s="7"/>
      <c r="O120" s="8"/>
      <c r="P120" s="9"/>
      <c r="Q120" s="7"/>
      <c r="R120" s="8"/>
      <c r="S120" s="9"/>
      <c r="T120" s="7"/>
      <c r="U120" s="8"/>
      <c r="V120" s="9"/>
      <c r="W120" s="7"/>
      <c r="X120" s="8"/>
      <c r="Y120" s="9"/>
      <c r="Z120" s="7"/>
      <c r="AA120" s="8"/>
      <c r="AB120" s="9"/>
      <c r="AC120" s="19">
        <f t="shared" si="27"/>
        <v>72</v>
      </c>
      <c r="AD120" s="19">
        <f t="shared" si="28"/>
        <v>5184</v>
      </c>
      <c r="AE120" s="19">
        <f t="shared" si="32"/>
        <v>0.54982839459788591</v>
      </c>
      <c r="AF120" s="19">
        <f t="shared" si="29"/>
        <v>6</v>
      </c>
      <c r="AG120" s="19">
        <f t="shared" si="30"/>
        <v>4</v>
      </c>
      <c r="AH120" s="19">
        <f t="shared" si="33"/>
        <v>4.4609986260611327</v>
      </c>
      <c r="AI120" s="19">
        <f t="shared" si="34"/>
        <v>555019.60506002186</v>
      </c>
      <c r="AJ120" s="19">
        <f t="shared" si="31"/>
        <v>31.502846466912494</v>
      </c>
      <c r="AK120" s="20">
        <f t="shared" si="35"/>
        <v>10.017378166593652</v>
      </c>
    </row>
    <row r="121" spans="2:37" x14ac:dyDescent="0.25">
      <c r="B121" s="7">
        <f t="shared" si="18"/>
        <v>4</v>
      </c>
      <c r="C121" s="8">
        <f t="shared" si="19"/>
        <v>2</v>
      </c>
      <c r="D121" s="9">
        <f t="shared" si="20"/>
        <v>1</v>
      </c>
      <c r="E121" s="5">
        <f t="shared" si="21"/>
        <v>0</v>
      </c>
      <c r="F121" s="5">
        <f t="shared" si="22"/>
        <v>1</v>
      </c>
      <c r="G121" s="6">
        <f t="shared" si="23"/>
        <v>0</v>
      </c>
      <c r="H121" s="5">
        <f t="shared" si="24"/>
        <v>21.991148575128552</v>
      </c>
      <c r="I121" s="5">
        <f t="shared" si="25"/>
        <v>-1</v>
      </c>
      <c r="J121" s="31">
        <f t="shared" si="26"/>
        <v>8.5760391843603401E-16</v>
      </c>
      <c r="K121" s="7"/>
      <c r="L121" s="8"/>
      <c r="M121" s="9"/>
      <c r="N121" s="7"/>
      <c r="O121" s="8"/>
      <c r="P121" s="9"/>
      <c r="Q121" s="7"/>
      <c r="R121" s="8"/>
      <c r="S121" s="9"/>
      <c r="T121" s="7"/>
      <c r="U121" s="8"/>
      <c r="V121" s="9"/>
      <c r="W121" s="7"/>
      <c r="X121" s="8"/>
      <c r="Y121" s="9"/>
      <c r="Z121" s="7"/>
      <c r="AA121" s="8"/>
      <c r="AB121" s="9"/>
      <c r="AC121" s="19">
        <f t="shared" si="27"/>
        <v>34</v>
      </c>
      <c r="AD121" s="19">
        <f t="shared" si="28"/>
        <v>1156</v>
      </c>
      <c r="AE121" s="19">
        <f t="shared" si="32"/>
        <v>0.56503468654576849</v>
      </c>
      <c r="AF121" s="19">
        <f t="shared" si="29"/>
        <v>6</v>
      </c>
      <c r="AG121" s="19">
        <f t="shared" si="30"/>
        <v>8</v>
      </c>
      <c r="AH121" s="19">
        <f t="shared" si="33"/>
        <v>4.1668918326217899</v>
      </c>
      <c r="AI121" s="19">
        <f t="shared" si="34"/>
        <v>231212.49400851788</v>
      </c>
      <c r="AJ121" s="19">
        <f t="shared" si="31"/>
        <v>32.374102817569934</v>
      </c>
      <c r="AK121" s="20">
        <f t="shared" si="35"/>
        <v>4.1730831995999784</v>
      </c>
    </row>
    <row r="122" spans="2:37" x14ac:dyDescent="0.25">
      <c r="B122" s="7">
        <f t="shared" si="18"/>
        <v>4</v>
      </c>
      <c r="C122" s="8">
        <f t="shared" si="19"/>
        <v>2</v>
      </c>
      <c r="D122" s="9">
        <f t="shared" si="20"/>
        <v>2</v>
      </c>
      <c r="E122" s="5">
        <f t="shared" si="21"/>
        <v>0</v>
      </c>
      <c r="F122" s="5">
        <f t="shared" si="22"/>
        <v>1</v>
      </c>
      <c r="G122" s="6">
        <f t="shared" si="23"/>
        <v>0</v>
      </c>
      <c r="H122" s="5">
        <f t="shared" si="24"/>
        <v>25.132741228718345</v>
      </c>
      <c r="I122" s="5">
        <f t="shared" si="25"/>
        <v>1</v>
      </c>
      <c r="J122" s="31">
        <f t="shared" si="26"/>
        <v>-9.8011876392689601E-16</v>
      </c>
      <c r="K122" s="7"/>
      <c r="L122" s="8"/>
      <c r="M122" s="9"/>
      <c r="N122" s="7"/>
      <c r="O122" s="8"/>
      <c r="P122" s="9"/>
      <c r="Q122" s="7"/>
      <c r="R122" s="8"/>
      <c r="S122" s="9"/>
      <c r="T122" s="7"/>
      <c r="U122" s="8"/>
      <c r="V122" s="9"/>
      <c r="W122" s="7"/>
      <c r="X122" s="8"/>
      <c r="Y122" s="9"/>
      <c r="Z122" s="7"/>
      <c r="AA122" s="8"/>
      <c r="AB122" s="9"/>
      <c r="AC122" s="19">
        <f t="shared" si="27"/>
        <v>72</v>
      </c>
      <c r="AD122" s="19">
        <f t="shared" si="28"/>
        <v>5184</v>
      </c>
      <c r="AE122" s="19">
        <f t="shared" si="32"/>
        <v>0.60944796928560108</v>
      </c>
      <c r="AF122" s="19">
        <f t="shared" si="29"/>
        <v>3</v>
      </c>
      <c r="AG122" s="19">
        <f t="shared" si="30"/>
        <v>8</v>
      </c>
      <c r="AH122" s="19">
        <f t="shared" si="33"/>
        <v>3.4487238008976173</v>
      </c>
      <c r="AI122" s="19">
        <f t="shared" si="34"/>
        <v>429076.42041247798</v>
      </c>
      <c r="AJ122" s="19">
        <f t="shared" si="31"/>
        <v>34.918796472883564</v>
      </c>
      <c r="AK122" s="20">
        <f t="shared" si="35"/>
        <v>7.7442683581876173</v>
      </c>
    </row>
    <row r="123" spans="2:37" x14ac:dyDescent="0.25">
      <c r="B123" s="7">
        <f t="shared" si="18"/>
        <v>4</v>
      </c>
      <c r="C123" s="8">
        <f t="shared" si="19"/>
        <v>2</v>
      </c>
      <c r="D123" s="9">
        <f t="shared" si="20"/>
        <v>3</v>
      </c>
      <c r="E123" s="5">
        <f t="shared" si="21"/>
        <v>0</v>
      </c>
      <c r="F123" s="5">
        <f t="shared" si="22"/>
        <v>1</v>
      </c>
      <c r="G123" s="6">
        <f t="shared" si="23"/>
        <v>0</v>
      </c>
      <c r="H123" s="5">
        <f t="shared" si="24"/>
        <v>28.274333882308138</v>
      </c>
      <c r="I123" s="5">
        <f t="shared" si="25"/>
        <v>-1</v>
      </c>
      <c r="J123" s="31">
        <f t="shared" si="26"/>
        <v>1.102633609417758E-15</v>
      </c>
      <c r="K123" s="7"/>
      <c r="L123" s="8"/>
      <c r="M123" s="9"/>
      <c r="N123" s="7"/>
      <c r="O123" s="8"/>
      <c r="P123" s="9"/>
      <c r="Q123" s="7"/>
      <c r="R123" s="8"/>
      <c r="S123" s="9"/>
      <c r="T123" s="7"/>
      <c r="U123" s="8"/>
      <c r="V123" s="9"/>
      <c r="W123" s="7"/>
      <c r="X123" s="8"/>
      <c r="Y123" s="9"/>
      <c r="Z123" s="7"/>
      <c r="AA123" s="8"/>
      <c r="AB123" s="9"/>
      <c r="AC123" s="19">
        <f t="shared" si="27"/>
        <v>34</v>
      </c>
      <c r="AD123" s="19">
        <f t="shared" si="28"/>
        <v>1156</v>
      </c>
      <c r="AE123" s="19">
        <f t="shared" si="32"/>
        <v>0.6805525747725214</v>
      </c>
      <c r="AF123" s="19">
        <f t="shared" si="29"/>
        <v>6</v>
      </c>
      <c r="AG123" s="19">
        <f t="shared" si="30"/>
        <v>8</v>
      </c>
      <c r="AH123" s="19">
        <f t="shared" si="33"/>
        <v>2.6172535434590976</v>
      </c>
      <c r="AI123" s="19">
        <f t="shared" si="34"/>
        <v>145226.1646194584</v>
      </c>
      <c r="AJ123" s="19">
        <f t="shared" si="31"/>
        <v>38.992790271226859</v>
      </c>
      <c r="AK123" s="20">
        <f t="shared" si="35"/>
        <v>2.6211423838258328</v>
      </c>
    </row>
    <row r="124" spans="2:37" x14ac:dyDescent="0.25">
      <c r="B124" s="7">
        <f t="shared" si="18"/>
        <v>4</v>
      </c>
      <c r="C124" s="8">
        <f t="shared" si="19"/>
        <v>2</v>
      </c>
      <c r="D124" s="9">
        <f t="shared" si="20"/>
        <v>4</v>
      </c>
      <c r="E124" s="5">
        <f t="shared" si="21"/>
        <v>0</v>
      </c>
      <c r="F124" s="5">
        <f t="shared" si="22"/>
        <v>1</v>
      </c>
      <c r="G124" s="6">
        <f t="shared" si="23"/>
        <v>0</v>
      </c>
      <c r="H124" s="5">
        <f t="shared" si="24"/>
        <v>31.415926535897931</v>
      </c>
      <c r="I124" s="5">
        <f t="shared" si="25"/>
        <v>1</v>
      </c>
      <c r="J124" s="31">
        <f t="shared" si="26"/>
        <v>-1.22514845490862E-15</v>
      </c>
      <c r="K124" s="7"/>
      <c r="L124" s="8"/>
      <c r="M124" s="9"/>
      <c r="N124" s="7"/>
      <c r="O124" s="8"/>
      <c r="P124" s="9"/>
      <c r="Q124" s="7"/>
      <c r="R124" s="8"/>
      <c r="S124" s="9"/>
      <c r="T124" s="7"/>
      <c r="U124" s="8"/>
      <c r="V124" s="9"/>
      <c r="W124" s="7"/>
      <c r="X124" s="8"/>
      <c r="Y124" s="9"/>
      <c r="Z124" s="7"/>
      <c r="AA124" s="8"/>
      <c r="AB124" s="9"/>
      <c r="AC124" s="19">
        <f t="shared" si="27"/>
        <v>72</v>
      </c>
      <c r="AD124" s="19">
        <f t="shared" si="28"/>
        <v>5184</v>
      </c>
      <c r="AE124" s="19">
        <f t="shared" si="32"/>
        <v>0.7768859821949502</v>
      </c>
      <c r="AF124" s="19">
        <f t="shared" si="29"/>
        <v>3</v>
      </c>
      <c r="AG124" s="19">
        <f t="shared" si="30"/>
        <v>8</v>
      </c>
      <c r="AH124" s="19">
        <f t="shared" si="33"/>
        <v>1.8797789706175154</v>
      </c>
      <c r="AI124" s="19">
        <f t="shared" si="34"/>
        <v>233874.58040834879</v>
      </c>
      <c r="AJ124" s="19">
        <f t="shared" si="31"/>
        <v>44.512287942646267</v>
      </c>
      <c r="AK124" s="20">
        <f t="shared" si="35"/>
        <v>4.2211303783593088</v>
      </c>
    </row>
    <row r="125" spans="2:37" x14ac:dyDescent="0.25">
      <c r="B125" s="7">
        <f t="shared" si="18"/>
        <v>4</v>
      </c>
      <c r="C125" s="8">
        <f t="shared" si="19"/>
        <v>3</v>
      </c>
      <c r="D125" s="9">
        <f t="shared" si="20"/>
        <v>0</v>
      </c>
      <c r="E125" s="5">
        <f t="shared" si="21"/>
        <v>0</v>
      </c>
      <c r="F125" s="5">
        <f t="shared" si="22"/>
        <v>1</v>
      </c>
      <c r="G125" s="6">
        <f t="shared" si="23"/>
        <v>0</v>
      </c>
      <c r="H125" s="5">
        <f t="shared" si="24"/>
        <v>21.991148575128552</v>
      </c>
      <c r="I125" s="5">
        <f t="shared" si="25"/>
        <v>-1</v>
      </c>
      <c r="J125" s="31">
        <f t="shared" si="26"/>
        <v>8.5760391843603401E-16</v>
      </c>
      <c r="K125" s="7"/>
      <c r="L125" s="8"/>
      <c r="M125" s="9"/>
      <c r="N125" s="7"/>
      <c r="O125" s="8"/>
      <c r="P125" s="9"/>
      <c r="Q125" s="7"/>
      <c r="R125" s="8"/>
      <c r="S125" s="9"/>
      <c r="T125" s="7"/>
      <c r="U125" s="8"/>
      <c r="V125" s="9"/>
      <c r="W125" s="7"/>
      <c r="X125" s="8"/>
      <c r="Y125" s="9"/>
      <c r="Z125" s="7"/>
      <c r="AA125" s="8"/>
      <c r="AB125" s="9"/>
      <c r="AC125" s="19">
        <f t="shared" si="27"/>
        <v>34</v>
      </c>
      <c r="AD125" s="19">
        <f t="shared" si="28"/>
        <v>1156</v>
      </c>
      <c r="AE125" s="19">
        <f t="shared" si="32"/>
        <v>0.62391682253696912</v>
      </c>
      <c r="AF125" s="19">
        <f t="shared" si="29"/>
        <v>6</v>
      </c>
      <c r="AG125" s="19">
        <f t="shared" si="30"/>
        <v>4</v>
      </c>
      <c r="AH125" s="19">
        <f t="shared" si="33"/>
        <v>3.2522450477551805</v>
      </c>
      <c r="AI125" s="19">
        <f t="shared" si="34"/>
        <v>90230.286604919733</v>
      </c>
      <c r="AJ125" s="19">
        <f t="shared" si="31"/>
        <v>35.747800698581095</v>
      </c>
      <c r="AK125" s="20">
        <f t="shared" si="35"/>
        <v>1.6285386944193847</v>
      </c>
    </row>
    <row r="126" spans="2:37" x14ac:dyDescent="0.25">
      <c r="B126" s="7">
        <f t="shared" si="18"/>
        <v>4</v>
      </c>
      <c r="C126" s="8">
        <f t="shared" si="19"/>
        <v>3</v>
      </c>
      <c r="D126" s="9">
        <f t="shared" si="20"/>
        <v>1</v>
      </c>
      <c r="E126" s="5">
        <f t="shared" si="21"/>
        <v>0</v>
      </c>
      <c r="F126" s="5">
        <f t="shared" si="22"/>
        <v>1</v>
      </c>
      <c r="G126" s="6">
        <f t="shared" si="23"/>
        <v>0</v>
      </c>
      <c r="H126" s="5">
        <f t="shared" si="24"/>
        <v>25.132741228718345</v>
      </c>
      <c r="I126" s="5">
        <f t="shared" si="25"/>
        <v>1</v>
      </c>
      <c r="J126" s="31">
        <f t="shared" si="26"/>
        <v>-9.8011876392689601E-16</v>
      </c>
      <c r="K126" s="7"/>
      <c r="L126" s="8"/>
      <c r="M126" s="9"/>
      <c r="N126" s="7"/>
      <c r="O126" s="8"/>
      <c r="P126" s="9"/>
      <c r="Q126" s="7"/>
      <c r="R126" s="8"/>
      <c r="S126" s="9"/>
      <c r="T126" s="7"/>
      <c r="U126" s="8"/>
      <c r="V126" s="9"/>
      <c r="W126" s="7"/>
      <c r="X126" s="8"/>
      <c r="Y126" s="9"/>
      <c r="Z126" s="7"/>
      <c r="AA126" s="8"/>
      <c r="AB126" s="9"/>
      <c r="AC126" s="19">
        <f t="shared" si="27"/>
        <v>72</v>
      </c>
      <c r="AD126" s="19">
        <f t="shared" si="28"/>
        <v>5184</v>
      </c>
      <c r="AE126" s="19">
        <f t="shared" si="32"/>
        <v>0.63824683672668303</v>
      </c>
      <c r="AF126" s="19">
        <f t="shared" si="29"/>
        <v>6</v>
      </c>
      <c r="AG126" s="19">
        <f t="shared" si="30"/>
        <v>8</v>
      </c>
      <c r="AH126" s="19">
        <f t="shared" si="33"/>
        <v>3.0727577479044932</v>
      </c>
      <c r="AI126" s="19">
        <f t="shared" si="34"/>
        <v>764600.45592657081</v>
      </c>
      <c r="AJ126" s="19">
        <f t="shared" si="31"/>
        <v>36.568850032014282</v>
      </c>
      <c r="AK126" s="20">
        <f t="shared" si="35"/>
        <v>13.800038491501715</v>
      </c>
    </row>
    <row r="127" spans="2:37" x14ac:dyDescent="0.25">
      <c r="B127" s="7">
        <f t="shared" si="18"/>
        <v>4</v>
      </c>
      <c r="C127" s="8">
        <f t="shared" si="19"/>
        <v>3</v>
      </c>
      <c r="D127" s="9">
        <f t="shared" si="20"/>
        <v>2</v>
      </c>
      <c r="E127" s="5">
        <f t="shared" si="21"/>
        <v>0</v>
      </c>
      <c r="F127" s="5">
        <f t="shared" si="22"/>
        <v>1</v>
      </c>
      <c r="G127" s="6">
        <f t="shared" si="23"/>
        <v>0</v>
      </c>
      <c r="H127" s="5">
        <f t="shared" si="24"/>
        <v>28.274333882308138</v>
      </c>
      <c r="I127" s="5">
        <f t="shared" si="25"/>
        <v>-1</v>
      </c>
      <c r="J127" s="31">
        <f t="shared" si="26"/>
        <v>1.102633609417758E-15</v>
      </c>
      <c r="K127" s="7"/>
      <c r="L127" s="8"/>
      <c r="M127" s="9"/>
      <c r="N127" s="7"/>
      <c r="O127" s="8"/>
      <c r="P127" s="9"/>
      <c r="Q127" s="7"/>
      <c r="R127" s="8"/>
      <c r="S127" s="9"/>
      <c r="T127" s="7"/>
      <c r="U127" s="8"/>
      <c r="V127" s="9"/>
      <c r="W127" s="7"/>
      <c r="X127" s="8"/>
      <c r="Y127" s="9"/>
      <c r="Z127" s="7"/>
      <c r="AA127" s="8"/>
      <c r="AB127" s="9"/>
      <c r="AC127" s="19">
        <f t="shared" si="27"/>
        <v>34</v>
      </c>
      <c r="AD127" s="19">
        <f t="shared" si="28"/>
        <v>1156</v>
      </c>
      <c r="AE127" s="19">
        <f t="shared" si="32"/>
        <v>0.6805525747725214</v>
      </c>
      <c r="AF127" s="19">
        <f t="shared" si="29"/>
        <v>6</v>
      </c>
      <c r="AG127" s="19">
        <f t="shared" si="30"/>
        <v>8</v>
      </c>
      <c r="AH127" s="19">
        <f t="shared" si="33"/>
        <v>2.6172535434590976</v>
      </c>
      <c r="AI127" s="19">
        <f t="shared" si="34"/>
        <v>145226.1646194584</v>
      </c>
      <c r="AJ127" s="19">
        <f t="shared" si="31"/>
        <v>38.992790271226859</v>
      </c>
      <c r="AK127" s="20">
        <f t="shared" si="35"/>
        <v>2.6211423838258328</v>
      </c>
    </row>
    <row r="128" spans="2:37" x14ac:dyDescent="0.25">
      <c r="B128" s="7">
        <f t="shared" si="18"/>
        <v>4</v>
      </c>
      <c r="C128" s="8">
        <f t="shared" si="19"/>
        <v>3</v>
      </c>
      <c r="D128" s="9">
        <f t="shared" si="20"/>
        <v>3</v>
      </c>
      <c r="E128" s="5">
        <f t="shared" si="21"/>
        <v>0</v>
      </c>
      <c r="F128" s="5">
        <f t="shared" si="22"/>
        <v>1</v>
      </c>
      <c r="G128" s="6">
        <f t="shared" si="23"/>
        <v>0</v>
      </c>
      <c r="H128" s="5">
        <f t="shared" si="24"/>
        <v>31.415926535897931</v>
      </c>
      <c r="I128" s="5">
        <f t="shared" si="25"/>
        <v>1</v>
      </c>
      <c r="J128" s="31">
        <f t="shared" si="26"/>
        <v>-1.22514845490862E-15</v>
      </c>
      <c r="K128" s="7"/>
      <c r="L128" s="8"/>
      <c r="M128" s="9"/>
      <c r="N128" s="7"/>
      <c r="O128" s="8"/>
      <c r="P128" s="9"/>
      <c r="Q128" s="7"/>
      <c r="R128" s="8"/>
      <c r="S128" s="9"/>
      <c r="T128" s="7"/>
      <c r="U128" s="8"/>
      <c r="V128" s="9"/>
      <c r="W128" s="7"/>
      <c r="X128" s="8"/>
      <c r="Y128" s="9"/>
      <c r="Z128" s="7"/>
      <c r="AA128" s="8"/>
      <c r="AB128" s="9"/>
      <c r="AC128" s="19">
        <f t="shared" si="27"/>
        <v>72</v>
      </c>
      <c r="AD128" s="19">
        <f t="shared" si="28"/>
        <v>5184</v>
      </c>
      <c r="AE128" s="19">
        <f t="shared" si="32"/>
        <v>0.74955078952712395</v>
      </c>
      <c r="AF128" s="19">
        <f t="shared" si="29"/>
        <v>3</v>
      </c>
      <c r="AG128" s="19">
        <f t="shared" si="30"/>
        <v>8</v>
      </c>
      <c r="AH128" s="19">
        <f t="shared" si="33"/>
        <v>2.0558779808041026</v>
      </c>
      <c r="AI128" s="19">
        <f t="shared" si="34"/>
        <v>255784.11485972322</v>
      </c>
      <c r="AJ128" s="19">
        <f t="shared" si="31"/>
        <v>42.946096770602871</v>
      </c>
      <c r="AK128" s="20">
        <f t="shared" si="35"/>
        <v>4.6165688278347918</v>
      </c>
    </row>
    <row r="129" spans="1:37" x14ac:dyDescent="0.25">
      <c r="B129" s="7">
        <f t="shared" si="18"/>
        <v>4</v>
      </c>
      <c r="C129" s="8">
        <f t="shared" si="19"/>
        <v>3</v>
      </c>
      <c r="D129" s="9">
        <f t="shared" si="20"/>
        <v>4</v>
      </c>
      <c r="E129" s="5">
        <f t="shared" si="21"/>
        <v>0</v>
      </c>
      <c r="F129" s="5">
        <f t="shared" si="22"/>
        <v>1</v>
      </c>
      <c r="G129" s="6">
        <f t="shared" si="23"/>
        <v>0</v>
      </c>
      <c r="H129" s="5">
        <f t="shared" si="24"/>
        <v>34.557519189487721</v>
      </c>
      <c r="I129" s="5">
        <f t="shared" si="25"/>
        <v>-1</v>
      </c>
      <c r="J129" s="31">
        <f t="shared" si="26"/>
        <v>4.9003769791999829E-15</v>
      </c>
      <c r="K129" s="7"/>
      <c r="L129" s="8"/>
      <c r="M129" s="9"/>
      <c r="N129" s="7"/>
      <c r="O129" s="8"/>
      <c r="P129" s="9"/>
      <c r="Q129" s="7"/>
      <c r="R129" s="8"/>
      <c r="S129" s="9"/>
      <c r="T129" s="7"/>
      <c r="U129" s="8"/>
      <c r="V129" s="9"/>
      <c r="W129" s="7"/>
      <c r="X129" s="8"/>
      <c r="Y129" s="9"/>
      <c r="Z129" s="7"/>
      <c r="AA129" s="8"/>
      <c r="AB129" s="9"/>
      <c r="AC129" s="19">
        <f t="shared" si="27"/>
        <v>34</v>
      </c>
      <c r="AD129" s="19">
        <f t="shared" si="28"/>
        <v>1156</v>
      </c>
      <c r="AE129" s="19">
        <f t="shared" si="32"/>
        <v>0.84529178020025553</v>
      </c>
      <c r="AF129" s="19">
        <f t="shared" si="29"/>
        <v>3</v>
      </c>
      <c r="AG129" s="19">
        <f t="shared" si="30"/>
        <v>8</v>
      </c>
      <c r="AH129" s="19">
        <f t="shared" si="33"/>
        <v>1.522240896261436</v>
      </c>
      <c r="AI129" s="19">
        <f t="shared" si="34"/>
        <v>42233.051425877282</v>
      </c>
      <c r="AJ129" s="19">
        <f t="shared" si="31"/>
        <v>48.431651462574685</v>
      </c>
      <c r="AK129" s="20">
        <f t="shared" si="35"/>
        <v>0.76225135725873727</v>
      </c>
    </row>
    <row r="130" spans="1:37" x14ac:dyDescent="0.25">
      <c r="B130" s="7">
        <f t="shared" si="18"/>
        <v>4</v>
      </c>
      <c r="C130" s="8">
        <f t="shared" si="19"/>
        <v>4</v>
      </c>
      <c r="D130" s="9">
        <f t="shared" si="20"/>
        <v>0</v>
      </c>
      <c r="E130" s="5">
        <f t="shared" si="21"/>
        <v>0</v>
      </c>
      <c r="F130" s="5">
        <f t="shared" si="22"/>
        <v>1</v>
      </c>
      <c r="G130" s="6">
        <f t="shared" si="23"/>
        <v>0</v>
      </c>
      <c r="H130" s="5">
        <f t="shared" si="24"/>
        <v>25.132741228718345</v>
      </c>
      <c r="I130" s="5">
        <f t="shared" si="25"/>
        <v>1</v>
      </c>
      <c r="J130" s="31">
        <f t="shared" si="26"/>
        <v>-9.8011876392689601E-16</v>
      </c>
      <c r="K130" s="7"/>
      <c r="L130" s="8"/>
      <c r="M130" s="9"/>
      <c r="N130" s="7"/>
      <c r="O130" s="8"/>
      <c r="P130" s="9"/>
      <c r="Q130" s="7"/>
      <c r="R130" s="8"/>
      <c r="S130" s="9"/>
      <c r="T130" s="7"/>
      <c r="U130" s="8"/>
      <c r="V130" s="9"/>
      <c r="W130" s="7"/>
      <c r="X130" s="8"/>
      <c r="Y130" s="9"/>
      <c r="Z130" s="7"/>
      <c r="AA130" s="8"/>
      <c r="AB130" s="9"/>
      <c r="AC130" s="19">
        <f t="shared" si="27"/>
        <v>72</v>
      </c>
      <c r="AD130" s="19">
        <f t="shared" si="28"/>
        <v>5184</v>
      </c>
      <c r="AE130" s="19">
        <f t="shared" si="32"/>
        <v>0.72210771113399042</v>
      </c>
      <c r="AF130" s="19">
        <f t="shared" si="29"/>
        <v>3</v>
      </c>
      <c r="AG130" s="19">
        <f t="shared" si="30"/>
        <v>4</v>
      </c>
      <c r="AH130" s="19">
        <f t="shared" si="33"/>
        <v>2.2568102376456456</v>
      </c>
      <c r="AI130" s="19">
        <f t="shared" si="34"/>
        <v>140391.65126346031</v>
      </c>
      <c r="AJ130" s="19">
        <f t="shared" si="31"/>
        <v>41.373724201829653</v>
      </c>
      <c r="AK130" s="20">
        <f t="shared" si="35"/>
        <v>2.5338857390209286</v>
      </c>
    </row>
    <row r="131" spans="1:37" x14ac:dyDescent="0.25">
      <c r="B131" s="7">
        <f t="shared" si="18"/>
        <v>4</v>
      </c>
      <c r="C131" s="8">
        <f t="shared" si="19"/>
        <v>4</v>
      </c>
      <c r="D131" s="9">
        <f t="shared" si="20"/>
        <v>1</v>
      </c>
      <c r="E131" s="5">
        <f t="shared" si="21"/>
        <v>0</v>
      </c>
      <c r="F131" s="5">
        <f t="shared" si="22"/>
        <v>1</v>
      </c>
      <c r="G131" s="6">
        <f t="shared" si="23"/>
        <v>0</v>
      </c>
      <c r="H131" s="5">
        <f t="shared" si="24"/>
        <v>28.274333882308138</v>
      </c>
      <c r="I131" s="5">
        <f t="shared" si="25"/>
        <v>-1</v>
      </c>
      <c r="J131" s="31">
        <f t="shared" si="26"/>
        <v>1.102633609417758E-15</v>
      </c>
      <c r="K131" s="7"/>
      <c r="L131" s="8"/>
      <c r="M131" s="9"/>
      <c r="N131" s="7"/>
      <c r="O131" s="8"/>
      <c r="P131" s="9"/>
      <c r="Q131" s="7"/>
      <c r="R131" s="8"/>
      <c r="S131" s="9"/>
      <c r="T131" s="7"/>
      <c r="U131" s="8"/>
      <c r="V131" s="9"/>
      <c r="W131" s="7"/>
      <c r="X131" s="8"/>
      <c r="Y131" s="9"/>
      <c r="Z131" s="7"/>
      <c r="AA131" s="8"/>
      <c r="AB131" s="9"/>
      <c r="AC131" s="19">
        <f t="shared" si="27"/>
        <v>34</v>
      </c>
      <c r="AD131" s="19">
        <f t="shared" si="28"/>
        <v>1156</v>
      </c>
      <c r="AE131" s="19">
        <f t="shared" si="32"/>
        <v>0.73584797624576703</v>
      </c>
      <c r="AF131" s="19">
        <f t="shared" si="29"/>
        <v>3</v>
      </c>
      <c r="AG131" s="19">
        <f t="shared" si="30"/>
        <v>8</v>
      </c>
      <c r="AH131" s="19">
        <f t="shared" si="33"/>
        <v>2.152929211866633</v>
      </c>
      <c r="AI131" s="19">
        <f t="shared" si="34"/>
        <v>59730.868054027866</v>
      </c>
      <c r="AJ131" s="19">
        <f t="shared" si="31"/>
        <v>42.160983402125304</v>
      </c>
      <c r="AK131" s="20">
        <f t="shared" si="35"/>
        <v>1.0780640684780811</v>
      </c>
    </row>
    <row r="132" spans="1:37" x14ac:dyDescent="0.25">
      <c r="B132" s="7">
        <f t="shared" si="18"/>
        <v>4</v>
      </c>
      <c r="C132" s="8">
        <f t="shared" si="19"/>
        <v>4</v>
      </c>
      <c r="D132" s="9">
        <f t="shared" si="20"/>
        <v>2</v>
      </c>
      <c r="E132" s="5">
        <f t="shared" si="21"/>
        <v>0</v>
      </c>
      <c r="F132" s="5">
        <f t="shared" si="22"/>
        <v>1</v>
      </c>
      <c r="G132" s="6">
        <f t="shared" si="23"/>
        <v>0</v>
      </c>
      <c r="H132" s="5">
        <f t="shared" si="24"/>
        <v>31.415926535897931</v>
      </c>
      <c r="I132" s="5">
        <f t="shared" si="25"/>
        <v>1</v>
      </c>
      <c r="J132" s="31">
        <f t="shared" si="26"/>
        <v>-1.22514845490862E-15</v>
      </c>
      <c r="K132" s="7"/>
      <c r="L132" s="8"/>
      <c r="M132" s="9"/>
      <c r="N132" s="7"/>
      <c r="O132" s="8"/>
      <c r="P132" s="9"/>
      <c r="Q132" s="7"/>
      <c r="R132" s="8"/>
      <c r="S132" s="9"/>
      <c r="T132" s="7"/>
      <c r="U132" s="8"/>
      <c r="V132" s="9"/>
      <c r="W132" s="7"/>
      <c r="X132" s="8"/>
      <c r="Y132" s="9"/>
      <c r="Z132" s="7"/>
      <c r="AA132" s="8"/>
      <c r="AB132" s="9"/>
      <c r="AC132" s="19">
        <f t="shared" si="27"/>
        <v>72</v>
      </c>
      <c r="AD132" s="19">
        <f t="shared" si="28"/>
        <v>5184</v>
      </c>
      <c r="AE132" s="19">
        <f t="shared" si="32"/>
        <v>0.7768859821949502</v>
      </c>
      <c r="AF132" s="19">
        <f t="shared" si="29"/>
        <v>3</v>
      </c>
      <c r="AG132" s="19">
        <f t="shared" si="30"/>
        <v>8</v>
      </c>
      <c r="AH132" s="19">
        <f t="shared" si="33"/>
        <v>1.8797789706175154</v>
      </c>
      <c r="AI132" s="19">
        <f t="shared" si="34"/>
        <v>233874.58040834879</v>
      </c>
      <c r="AJ132" s="19">
        <f t="shared" si="31"/>
        <v>44.512287942646267</v>
      </c>
      <c r="AK132" s="20">
        <f t="shared" si="35"/>
        <v>4.2211303783593088</v>
      </c>
    </row>
    <row r="133" spans="1:37" x14ac:dyDescent="0.25">
      <c r="B133" s="7">
        <f t="shared" si="18"/>
        <v>4</v>
      </c>
      <c r="C133" s="8">
        <f t="shared" si="19"/>
        <v>4</v>
      </c>
      <c r="D133" s="9">
        <f t="shared" si="20"/>
        <v>3</v>
      </c>
      <c r="E133" s="5">
        <f t="shared" si="21"/>
        <v>0</v>
      </c>
      <c r="F133" s="5">
        <f t="shared" si="22"/>
        <v>1</v>
      </c>
      <c r="G133" s="6">
        <f t="shared" si="23"/>
        <v>0</v>
      </c>
      <c r="H133" s="5">
        <f t="shared" si="24"/>
        <v>34.557519189487721</v>
      </c>
      <c r="I133" s="5">
        <f t="shared" si="25"/>
        <v>-1</v>
      </c>
      <c r="J133" s="31">
        <f t="shared" si="26"/>
        <v>4.9003769791999829E-15</v>
      </c>
      <c r="K133" s="7"/>
      <c r="L133" s="8"/>
      <c r="M133" s="9"/>
      <c r="N133" s="7"/>
      <c r="O133" s="8"/>
      <c r="P133" s="9"/>
      <c r="Q133" s="7"/>
      <c r="R133" s="8"/>
      <c r="S133" s="9"/>
      <c r="T133" s="7"/>
      <c r="U133" s="8"/>
      <c r="V133" s="9"/>
      <c r="W133" s="7"/>
      <c r="X133" s="8"/>
      <c r="Y133" s="9"/>
      <c r="Z133" s="7"/>
      <c r="AA133" s="8"/>
      <c r="AB133" s="9"/>
      <c r="AC133" s="19">
        <f t="shared" si="27"/>
        <v>34</v>
      </c>
      <c r="AD133" s="19">
        <f t="shared" si="28"/>
        <v>1156</v>
      </c>
      <c r="AE133" s="19">
        <f t="shared" si="32"/>
        <v>0.84529178020025553</v>
      </c>
      <c r="AF133" s="19">
        <f t="shared" si="29"/>
        <v>3</v>
      </c>
      <c r="AG133" s="19">
        <f t="shared" si="30"/>
        <v>8</v>
      </c>
      <c r="AH133" s="19">
        <f t="shared" si="33"/>
        <v>1.522240896261436</v>
      </c>
      <c r="AI133" s="19">
        <f t="shared" si="34"/>
        <v>42233.051425877282</v>
      </c>
      <c r="AJ133" s="19">
        <f t="shared" si="31"/>
        <v>48.431651462574685</v>
      </c>
      <c r="AK133" s="20">
        <f t="shared" si="35"/>
        <v>0.76225135725873727</v>
      </c>
    </row>
    <row r="134" spans="1:37" x14ac:dyDescent="0.25">
      <c r="B134" s="10">
        <f t="shared" si="18"/>
        <v>4</v>
      </c>
      <c r="C134" s="11">
        <f t="shared" si="19"/>
        <v>4</v>
      </c>
      <c r="D134" s="12">
        <f t="shared" si="20"/>
        <v>4</v>
      </c>
      <c r="E134" s="29">
        <f t="shared" si="21"/>
        <v>0</v>
      </c>
      <c r="F134" s="29">
        <f t="shared" si="22"/>
        <v>1</v>
      </c>
      <c r="G134" s="30">
        <f t="shared" si="23"/>
        <v>0</v>
      </c>
      <c r="H134" s="29">
        <f t="shared" si="24"/>
        <v>37.699111843077517</v>
      </c>
      <c r="I134" s="29">
        <f t="shared" si="25"/>
        <v>1</v>
      </c>
      <c r="J134" s="32">
        <f t="shared" si="26"/>
        <v>-1.470178145890344E-15</v>
      </c>
      <c r="K134" s="10"/>
      <c r="L134" s="11"/>
      <c r="M134" s="12"/>
      <c r="N134" s="10"/>
      <c r="O134" s="11"/>
      <c r="P134" s="12"/>
      <c r="Q134" s="10"/>
      <c r="R134" s="11"/>
      <c r="S134" s="12"/>
      <c r="T134" s="10"/>
      <c r="U134" s="11"/>
      <c r="V134" s="12"/>
      <c r="W134" s="10"/>
      <c r="X134" s="11"/>
      <c r="Y134" s="12"/>
      <c r="Z134" s="10"/>
      <c r="AA134" s="11"/>
      <c r="AB134" s="12"/>
      <c r="AC134" s="19">
        <f t="shared" si="27"/>
        <v>72</v>
      </c>
      <c r="AD134" s="19">
        <f t="shared" si="28"/>
        <v>5184</v>
      </c>
      <c r="AE134" s="19">
        <f t="shared" si="32"/>
        <v>0.94332881486594411</v>
      </c>
      <c r="AF134" s="19">
        <f t="shared" si="29"/>
        <v>1</v>
      </c>
      <c r="AG134" s="19">
        <f t="shared" si="30"/>
        <v>8</v>
      </c>
      <c r="AH134" s="19">
        <f t="shared" si="33"/>
        <v>1.1570236829754008</v>
      </c>
      <c r="AI134" s="19">
        <f t="shared" si="34"/>
        <v>47984.086180355822</v>
      </c>
      <c r="AJ134" s="19">
        <f t="shared" si="31"/>
        <v>54.04875978489639</v>
      </c>
      <c r="AK134" s="20">
        <f t="shared" si="35"/>
        <v>0.86605001492706302</v>
      </c>
    </row>
    <row r="135" spans="1:37" x14ac:dyDescent="0.25">
      <c r="B135" s="1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</row>
    <row r="136" spans="1:37" x14ac:dyDescent="0.25">
      <c r="A136" t="s">
        <v>27</v>
      </c>
      <c r="B136" s="1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</row>
    <row r="137" spans="1:37" x14ac:dyDescent="0.25">
      <c r="B137" s="1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</row>
    <row r="138" spans="1:37" x14ac:dyDescent="0.25">
      <c r="B138" s="1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</row>
    <row r="139" spans="1:37" x14ac:dyDescent="0.25">
      <c r="B139" s="1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</row>
    <row r="140" spans="1:37" x14ac:dyDescent="0.25">
      <c r="B140" s="1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</row>
    <row r="141" spans="1:37" x14ac:dyDescent="0.25">
      <c r="B141" s="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</row>
    <row r="142" spans="1:37" x14ac:dyDescent="0.25">
      <c r="B142" s="1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</row>
    <row r="143" spans="1:37" x14ac:dyDescent="0.25">
      <c r="B143" s="1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</row>
    <row r="144" spans="1:37" x14ac:dyDescent="0.25">
      <c r="B144" s="1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</row>
    <row r="145" spans="2:36" x14ac:dyDescent="0.25">
      <c r="B145" s="1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</row>
    <row r="146" spans="2:36" x14ac:dyDescent="0.25">
      <c r="B146" s="1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</row>
    <row r="147" spans="2:36" x14ac:dyDescent="0.25">
      <c r="B147" s="1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</row>
    <row r="148" spans="2:36" x14ac:dyDescent="0.25">
      <c r="B148" s="1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</row>
    <row r="149" spans="2:36" x14ac:dyDescent="0.25">
      <c r="B149" s="1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</row>
    <row r="150" spans="2:36" x14ac:dyDescent="0.25">
      <c r="B150" s="1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</row>
    <row r="151" spans="2:36" x14ac:dyDescent="0.25">
      <c r="B151" s="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</row>
    <row r="152" spans="2:36" x14ac:dyDescent="0.25">
      <c r="B152" s="1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</row>
    <row r="153" spans="2:36" x14ac:dyDescent="0.25">
      <c r="B153" s="1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</row>
    <row r="154" spans="2:36" x14ac:dyDescent="0.25">
      <c r="B154" s="1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</row>
    <row r="155" spans="2:36" x14ac:dyDescent="0.25">
      <c r="B155" s="1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</row>
    <row r="156" spans="2:36" x14ac:dyDescent="0.25">
      <c r="B156" s="1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</row>
    <row r="157" spans="2:36" x14ac:dyDescent="0.25">
      <c r="B157" s="1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</row>
    <row r="158" spans="2:36" x14ac:dyDescent="0.25">
      <c r="B158" s="1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</row>
    <row r="159" spans="2:36" x14ac:dyDescent="0.25">
      <c r="B159" s="1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</row>
    <row r="160" spans="2:36" x14ac:dyDescent="0.25">
      <c r="B160" s="1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</row>
    <row r="161" spans="2:36" x14ac:dyDescent="0.25">
      <c r="B161" s="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</row>
    <row r="162" spans="2:36" x14ac:dyDescent="0.25">
      <c r="B162" s="1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</row>
    <row r="163" spans="2:36" x14ac:dyDescent="0.25">
      <c r="B163" s="1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</row>
    <row r="164" spans="2:36" x14ac:dyDescent="0.25">
      <c r="B164" s="1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</row>
    <row r="165" spans="2:36" x14ac:dyDescent="0.25">
      <c r="B165" s="1"/>
    </row>
    <row r="166" spans="2:36" x14ac:dyDescent="0.25">
      <c r="B166" s="1"/>
    </row>
  </sheetData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Equation.3" shapeId="1028" r:id="rId4">
          <objectPr defaultSize="0" autoPict="0" r:id="rId5">
            <anchor moveWithCells="1" sizeWithCells="1">
              <from>
                <xdr:col>28</xdr:col>
                <xdr:colOff>47625</xdr:colOff>
                <xdr:row>5</xdr:row>
                <xdr:rowOff>47625</xdr:rowOff>
              </from>
              <to>
                <xdr:col>28</xdr:col>
                <xdr:colOff>371475</xdr:colOff>
                <xdr:row>6</xdr:row>
                <xdr:rowOff>114300</xdr:rowOff>
              </to>
            </anchor>
          </objectPr>
        </oleObject>
      </mc:Choice>
      <mc:Fallback>
        <oleObject progId="Equation.3" shapeId="1028" r:id="rId4"/>
      </mc:Fallback>
    </mc:AlternateContent>
    <mc:AlternateContent xmlns:mc="http://schemas.openxmlformats.org/markup-compatibility/2006">
      <mc:Choice Requires="x14">
        <oleObject progId="Equation.3" shapeId="1030" r:id="rId6">
          <objectPr defaultSize="0" autoPict="0" r:id="rId7">
            <anchor moveWithCells="1" sizeWithCells="1">
              <from>
                <xdr:col>29</xdr:col>
                <xdr:colOff>66675</xdr:colOff>
                <xdr:row>5</xdr:row>
                <xdr:rowOff>66675</xdr:rowOff>
              </from>
              <to>
                <xdr:col>29</xdr:col>
                <xdr:colOff>304800</xdr:colOff>
                <xdr:row>6</xdr:row>
                <xdr:rowOff>104775</xdr:rowOff>
              </to>
            </anchor>
          </objectPr>
        </oleObject>
      </mc:Choice>
      <mc:Fallback>
        <oleObject progId="Equation.3" shapeId="1030" r:id="rId6"/>
      </mc:Fallback>
    </mc:AlternateContent>
    <mc:AlternateContent xmlns:mc="http://schemas.openxmlformats.org/markup-compatibility/2006">
      <mc:Choice Requires="x14">
        <oleObject progId="Equation.3" shapeId="1031" r:id="rId8">
          <objectPr defaultSize="0" autoPict="0" r:id="rId9">
            <anchor moveWithCells="1" sizeWithCells="1">
              <from>
                <xdr:col>34</xdr:col>
                <xdr:colOff>38100</xdr:colOff>
                <xdr:row>5</xdr:row>
                <xdr:rowOff>85725</xdr:rowOff>
              </from>
              <to>
                <xdr:col>34</xdr:col>
                <xdr:colOff>476250</xdr:colOff>
                <xdr:row>6</xdr:row>
                <xdr:rowOff>133350</xdr:rowOff>
              </to>
            </anchor>
          </objectPr>
        </oleObject>
      </mc:Choice>
      <mc:Fallback>
        <oleObject progId="Equation.3" shapeId="1031" r:id="rId8"/>
      </mc:Fallback>
    </mc:AlternateContent>
    <mc:AlternateContent xmlns:mc="http://schemas.openxmlformats.org/markup-compatibility/2006">
      <mc:Choice Requires="x14">
        <oleObject progId="Equation.3" shapeId="1032" r:id="rId10">
          <objectPr defaultSize="0" autoPict="0" r:id="rId9">
            <anchor moveWithCells="1" sizeWithCells="1">
              <from>
                <xdr:col>36</xdr:col>
                <xdr:colOff>161925</xdr:colOff>
                <xdr:row>5</xdr:row>
                <xdr:rowOff>85725</xdr:rowOff>
              </from>
              <to>
                <xdr:col>36</xdr:col>
                <xdr:colOff>600075</xdr:colOff>
                <xdr:row>6</xdr:row>
                <xdr:rowOff>133350</xdr:rowOff>
              </to>
            </anchor>
          </objectPr>
        </oleObject>
      </mc:Choice>
      <mc:Fallback>
        <oleObject progId="Equation.3" shapeId="1032" r:id="rId10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6"/>
  <sheetViews>
    <sheetView workbookViewId="0">
      <selection activeCell="K11" sqref="A11:K11"/>
    </sheetView>
  </sheetViews>
  <sheetFormatPr defaultRowHeight="15" x14ac:dyDescent="0.25"/>
  <cols>
    <col min="11" max="11" width="11.140625" customWidth="1"/>
  </cols>
  <sheetData>
    <row r="1" spans="1:11" x14ac:dyDescent="0.25">
      <c r="D1" s="4"/>
      <c r="E1" s="5" t="s">
        <v>6</v>
      </c>
      <c r="F1" s="6"/>
      <c r="G1" s="4"/>
      <c r="H1" s="5" t="s">
        <v>7</v>
      </c>
      <c r="I1" s="6"/>
      <c r="J1" s="26" t="s">
        <v>14</v>
      </c>
      <c r="K1" s="25"/>
    </row>
    <row r="2" spans="1:11" x14ac:dyDescent="0.25">
      <c r="D2" s="19" t="s">
        <v>3</v>
      </c>
      <c r="E2" s="19" t="s">
        <v>4</v>
      </c>
      <c r="F2" s="19" t="s">
        <v>5</v>
      </c>
      <c r="G2" s="19" t="s">
        <v>3</v>
      </c>
      <c r="H2" s="19" t="s">
        <v>4</v>
      </c>
      <c r="I2" s="19" t="s">
        <v>5</v>
      </c>
      <c r="J2" s="16" t="s">
        <v>21</v>
      </c>
      <c r="K2" s="27"/>
    </row>
    <row r="3" spans="1:11" x14ac:dyDescent="0.25">
      <c r="A3" s="19" t="s">
        <v>0</v>
      </c>
      <c r="B3" s="19" t="s">
        <v>1</v>
      </c>
      <c r="C3" s="19" t="s">
        <v>2</v>
      </c>
      <c r="D3" s="19">
        <v>0</v>
      </c>
      <c r="E3" s="19">
        <v>0</v>
      </c>
      <c r="F3" s="19">
        <v>0</v>
      </c>
      <c r="G3" s="19">
        <v>0.5</v>
      </c>
      <c r="H3" s="19">
        <v>0.5</v>
      </c>
      <c r="I3" s="19">
        <v>0.5</v>
      </c>
      <c r="J3" s="16"/>
      <c r="K3" s="18" t="s">
        <v>25</v>
      </c>
    </row>
    <row r="4" spans="1:11" x14ac:dyDescent="0.25">
      <c r="A4" s="28"/>
      <c r="B4" s="28"/>
      <c r="C4" s="28"/>
      <c r="D4" s="13" t="s">
        <v>28</v>
      </c>
      <c r="E4" s="2" t="s">
        <v>29</v>
      </c>
      <c r="F4" s="3" t="s">
        <v>30</v>
      </c>
      <c r="G4" s="13"/>
      <c r="H4" s="2"/>
      <c r="I4" s="3"/>
      <c r="J4" s="17"/>
      <c r="K4" s="28"/>
    </row>
    <row r="5" spans="1:11" x14ac:dyDescent="0.25">
      <c r="A5" s="19">
        <v>0</v>
      </c>
      <c r="B5" s="19">
        <v>0</v>
      </c>
      <c r="C5" s="19">
        <v>0</v>
      </c>
      <c r="D5" s="5">
        <v>0</v>
      </c>
      <c r="E5" s="5">
        <v>1</v>
      </c>
      <c r="F5" s="6">
        <v>0</v>
      </c>
      <c r="G5" s="37">
        <v>0</v>
      </c>
      <c r="H5" s="33">
        <v>1</v>
      </c>
      <c r="I5" s="35">
        <v>0</v>
      </c>
      <c r="J5" s="36">
        <v>0</v>
      </c>
      <c r="K5" s="36">
        <v>0</v>
      </c>
    </row>
    <row r="6" spans="1:11" x14ac:dyDescent="0.25">
      <c r="A6" s="19">
        <v>0</v>
      </c>
      <c r="B6" s="19">
        <v>0</v>
      </c>
      <c r="C6" s="19">
        <v>1</v>
      </c>
      <c r="D6" s="5">
        <v>0</v>
      </c>
      <c r="E6" s="5">
        <v>1</v>
      </c>
      <c r="F6" s="6">
        <v>0</v>
      </c>
      <c r="G6" s="33">
        <v>3.1415926535897931</v>
      </c>
      <c r="H6" s="33">
        <v>-1</v>
      </c>
      <c r="I6" s="35">
        <v>1.22514845490862E-16</v>
      </c>
      <c r="J6" s="34">
        <v>6.7099784397123541</v>
      </c>
      <c r="K6" s="34">
        <v>26.672185247337765</v>
      </c>
    </row>
    <row r="7" spans="1:11" x14ac:dyDescent="0.25">
      <c r="A7" s="19">
        <v>0</v>
      </c>
      <c r="B7" s="19">
        <v>0</v>
      </c>
      <c r="C7" s="19">
        <v>2</v>
      </c>
      <c r="D7" s="5">
        <v>0</v>
      </c>
      <c r="E7" s="5">
        <v>1</v>
      </c>
      <c r="F7" s="6">
        <v>0</v>
      </c>
      <c r="G7" s="33">
        <v>6.2831853071795862</v>
      </c>
      <c r="H7" s="33">
        <v>1</v>
      </c>
      <c r="I7" s="35">
        <v>-2.45029690981724E-16</v>
      </c>
      <c r="J7" s="34">
        <v>13.514262431824092</v>
      </c>
      <c r="K7" s="34">
        <v>20.777232466141633</v>
      </c>
    </row>
    <row r="8" spans="1:11" x14ac:dyDescent="0.25">
      <c r="A8" s="19">
        <v>0</v>
      </c>
      <c r="B8" s="19">
        <v>0</v>
      </c>
      <c r="C8" s="19">
        <v>3</v>
      </c>
      <c r="D8" s="5">
        <v>0</v>
      </c>
      <c r="E8" s="5">
        <v>1</v>
      </c>
      <c r="F8" s="6">
        <v>0</v>
      </c>
      <c r="G8" s="33">
        <v>9.4247779607693793</v>
      </c>
      <c r="H8" s="33">
        <v>-1</v>
      </c>
      <c r="I8" s="35">
        <v>3.67544536472586E-16</v>
      </c>
      <c r="J8" s="34">
        <v>20.519803470332043</v>
      </c>
      <c r="K8" s="34">
        <v>3.2618081521386038</v>
      </c>
    </row>
    <row r="9" spans="1:11" x14ac:dyDescent="0.25">
      <c r="A9" s="19">
        <v>0</v>
      </c>
      <c r="B9" s="19">
        <v>0</v>
      </c>
      <c r="C9" s="19">
        <v>4</v>
      </c>
      <c r="D9" s="5">
        <v>0</v>
      </c>
      <c r="E9" s="5">
        <v>1</v>
      </c>
      <c r="F9" s="6">
        <v>0</v>
      </c>
      <c r="G9" s="33">
        <v>12.566370614359172</v>
      </c>
      <c r="H9" s="33">
        <v>1</v>
      </c>
      <c r="I9" s="35">
        <v>-4.90059381963448E-16</v>
      </c>
      <c r="J9" s="34">
        <v>27.864024284869888</v>
      </c>
      <c r="K9" s="34">
        <v>3.4037603071935449</v>
      </c>
    </row>
    <row r="10" spans="1:11" x14ac:dyDescent="0.25">
      <c r="A10" s="19">
        <v>0</v>
      </c>
      <c r="B10" s="19">
        <v>1</v>
      </c>
      <c r="C10" s="19">
        <v>0</v>
      </c>
      <c r="D10" s="5">
        <v>0</v>
      </c>
      <c r="E10" s="5">
        <v>1</v>
      </c>
      <c r="F10" s="6">
        <v>0</v>
      </c>
      <c r="G10" s="33">
        <v>3.1415926535897931</v>
      </c>
      <c r="H10" s="33">
        <v>-1</v>
      </c>
      <c r="I10" s="35">
        <v>1.22514845490862E-16</v>
      </c>
      <c r="J10" s="34">
        <v>6.7099784397123541</v>
      </c>
      <c r="K10" s="34">
        <v>26.672185247337765</v>
      </c>
    </row>
    <row r="11" spans="1:11" x14ac:dyDescent="0.25">
      <c r="A11" s="41">
        <v>0</v>
      </c>
      <c r="B11" s="41">
        <v>1</v>
      </c>
      <c r="C11" s="41">
        <v>1</v>
      </c>
      <c r="D11" s="42">
        <v>0</v>
      </c>
      <c r="E11" s="42">
        <v>1</v>
      </c>
      <c r="F11" s="43">
        <v>0</v>
      </c>
      <c r="G11" s="44">
        <v>6.2831853071795862</v>
      </c>
      <c r="H11" s="44">
        <v>1</v>
      </c>
      <c r="I11" s="45">
        <v>-2.45029690981724E-16</v>
      </c>
      <c r="J11" s="46">
        <v>9.511290053946226</v>
      </c>
      <c r="K11" s="46">
        <v>100</v>
      </c>
    </row>
    <row r="12" spans="1:11" x14ac:dyDescent="0.25">
      <c r="A12" s="19">
        <v>0</v>
      </c>
      <c r="B12" s="19">
        <v>1</v>
      </c>
      <c r="C12" s="19">
        <v>2</v>
      </c>
      <c r="D12" s="5">
        <v>0</v>
      </c>
      <c r="E12" s="5">
        <v>1</v>
      </c>
      <c r="F12" s="6">
        <v>0</v>
      </c>
      <c r="G12" s="33">
        <v>9.4247779607693793</v>
      </c>
      <c r="H12" s="33">
        <v>-1</v>
      </c>
      <c r="I12" s="35">
        <v>3.67544536472586E-16</v>
      </c>
      <c r="J12" s="34">
        <v>15.145460202029952</v>
      </c>
      <c r="K12" s="34">
        <v>13.938473593156228</v>
      </c>
    </row>
    <row r="13" spans="1:11" x14ac:dyDescent="0.25">
      <c r="A13" s="19">
        <v>0</v>
      </c>
      <c r="B13" s="19">
        <v>1</v>
      </c>
      <c r="C13" s="19">
        <v>3</v>
      </c>
      <c r="D13" s="5">
        <v>0</v>
      </c>
      <c r="E13" s="5">
        <v>1</v>
      </c>
      <c r="F13" s="6">
        <v>0</v>
      </c>
      <c r="G13" s="33">
        <v>12.566370614359172</v>
      </c>
      <c r="H13" s="33">
        <v>1</v>
      </c>
      <c r="I13" s="35">
        <v>-4.90059381963448E-16</v>
      </c>
      <c r="J13" s="34">
        <v>21.684305231007333</v>
      </c>
      <c r="K13" s="34">
        <v>25.483834801284473</v>
      </c>
    </row>
    <row r="14" spans="1:11" x14ac:dyDescent="0.25">
      <c r="A14" s="19">
        <v>0</v>
      </c>
      <c r="B14" s="19">
        <v>1</v>
      </c>
      <c r="C14" s="19">
        <v>4</v>
      </c>
      <c r="D14" s="5">
        <v>0</v>
      </c>
      <c r="E14" s="5">
        <v>1</v>
      </c>
      <c r="F14" s="6">
        <v>0</v>
      </c>
      <c r="G14" s="33">
        <v>15.707963267948966</v>
      </c>
      <c r="H14" s="33">
        <v>-1</v>
      </c>
      <c r="I14" s="35">
        <v>6.1257422745431001E-16</v>
      </c>
      <c r="J14" s="34">
        <v>28.800343479869195</v>
      </c>
      <c r="K14" s="34">
        <v>4.1929385030786381</v>
      </c>
    </row>
    <row r="15" spans="1:11" x14ac:dyDescent="0.25">
      <c r="A15" s="19">
        <v>0</v>
      </c>
      <c r="B15" s="19">
        <v>2</v>
      </c>
      <c r="C15" s="19">
        <v>0</v>
      </c>
      <c r="D15" s="4">
        <v>0</v>
      </c>
      <c r="E15" s="5">
        <v>1</v>
      </c>
      <c r="F15" s="6">
        <v>0</v>
      </c>
      <c r="G15" s="33">
        <v>6.2831853071795862</v>
      </c>
      <c r="H15" s="33">
        <v>1</v>
      </c>
      <c r="I15" s="35">
        <v>-2.45029690981724E-16</v>
      </c>
      <c r="J15" s="34">
        <v>13.514262431824092</v>
      </c>
      <c r="K15" s="34">
        <v>20.777232466141633</v>
      </c>
    </row>
    <row r="16" spans="1:11" x14ac:dyDescent="0.25">
      <c r="A16" s="19">
        <v>0</v>
      </c>
      <c r="B16" s="19">
        <v>2</v>
      </c>
      <c r="C16" s="19">
        <v>1</v>
      </c>
      <c r="D16" s="38">
        <v>0</v>
      </c>
      <c r="E16" s="29">
        <v>1</v>
      </c>
      <c r="F16" s="30">
        <v>0</v>
      </c>
      <c r="G16" s="39">
        <v>9.4247779607693793</v>
      </c>
      <c r="H16" s="39">
        <v>-1</v>
      </c>
      <c r="I16" s="40">
        <v>3.67544536472586E-16</v>
      </c>
      <c r="J16" s="34">
        <v>15.145460202029952</v>
      </c>
      <c r="K16" s="34">
        <v>13.938473593156228</v>
      </c>
    </row>
  </sheetData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Equation.3" shapeId="2058" r:id="rId3">
          <objectPr defaultSize="0" autoPict="0" r:id="rId4">
            <anchor moveWithCells="1" sizeWithCells="1">
              <from>
                <xdr:col>10</xdr:col>
                <xdr:colOff>123825</xdr:colOff>
                <xdr:row>0</xdr:row>
                <xdr:rowOff>0</xdr:rowOff>
              </from>
              <to>
                <xdr:col>10</xdr:col>
                <xdr:colOff>561975</xdr:colOff>
                <xdr:row>1</xdr:row>
                <xdr:rowOff>47625</xdr:rowOff>
              </to>
            </anchor>
          </objectPr>
        </oleObject>
      </mc:Choice>
      <mc:Fallback>
        <oleObject progId="Equation.3" shapeId="2058" r:id="rId3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The University of Liverpool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davidm</dc:creator>
  <cp:lastModifiedBy>User</cp:lastModifiedBy>
  <dcterms:created xsi:type="dcterms:W3CDTF">2012-09-24T21:07:54Z</dcterms:created>
  <dcterms:modified xsi:type="dcterms:W3CDTF">2018-11-18T20:10:28Z</dcterms:modified>
</cp:coreProperties>
</file>